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cfw-my.sharepoint.com/personal/jachfc_cityoffortwayne_org/Documents/PMIS/Contractor Training/Desktop/Engage Fort Wayne/Southeast Corridor/"/>
    </mc:Choice>
  </mc:AlternateContent>
  <xr:revisionPtr revIDLastSave="910" documentId="8_{03F21917-DA94-4B97-A038-26BB981A7FB7}" xr6:coauthVersionLast="47" xr6:coauthVersionMax="47" xr10:uidLastSave="{84CC983C-46A6-445E-9785-2C1876E6236E}"/>
  <workbookProtection workbookAlgorithmName="SHA-512" workbookHashValue="G35RUOtuuuX53LcBBRwNLsGchIQ1kv2q70dTtJDqBu3BujB0iqj/jjL+0omNw63CIymcB7DskYx+2duBteoB7g==" workbookSaltValue="BzL1pxH3mS90iL+md4BjjA==" workbookSpinCount="100000" lockStructure="1"/>
  <bookViews>
    <workbookView xWindow="-120" yWindow="-120" windowWidth="29040" windowHeight="15720" xr2:uid="{3923C877-E55F-470D-966D-2D95DE39A2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34" i="1" l="1"/>
  <c r="AV34" i="1"/>
  <c r="AW33" i="1"/>
  <c r="AV33" i="1"/>
  <c r="AW32" i="1"/>
  <c r="AV32" i="1"/>
  <c r="AW31" i="1"/>
  <c r="AV31" i="1"/>
  <c r="AW30" i="1"/>
  <c r="AV30" i="1"/>
  <c r="AW29" i="1"/>
  <c r="AV29" i="1"/>
  <c r="AW28" i="1"/>
  <c r="AV28" i="1"/>
  <c r="AW27" i="1"/>
  <c r="AV27" i="1"/>
  <c r="AW26" i="1"/>
  <c r="AV26" i="1"/>
  <c r="AW23" i="1"/>
  <c r="AW22" i="1"/>
  <c r="AW21" i="1"/>
  <c r="AW20" i="1"/>
  <c r="AW19" i="1"/>
  <c r="AW18" i="1"/>
  <c r="AW17" i="1"/>
  <c r="AW16" i="1"/>
  <c r="AW15" i="1"/>
  <c r="AW5" i="1"/>
  <c r="AW6" i="1"/>
  <c r="AW7" i="1"/>
  <c r="AW8" i="1"/>
  <c r="AW9" i="1"/>
  <c r="AW10" i="1"/>
  <c r="AW11" i="1"/>
  <c r="AW12" i="1"/>
  <c r="AW4" i="1"/>
  <c r="BS23" i="1"/>
  <c r="BS22" i="1"/>
  <c r="BS21" i="1"/>
  <c r="BS20" i="1"/>
  <c r="BS19" i="1"/>
  <c r="BS18" i="1"/>
  <c r="BS17" i="1"/>
  <c r="BS16" i="1"/>
  <c r="BS15" i="1"/>
  <c r="BQ23" i="1"/>
  <c r="BQ22" i="1"/>
  <c r="BQ21" i="1"/>
  <c r="BQ20" i="1"/>
  <c r="BQ19" i="1"/>
  <c r="BQ18" i="1"/>
  <c r="BQ17" i="1"/>
  <c r="BQ16" i="1"/>
  <c r="BQ15" i="1"/>
  <c r="BO23" i="1"/>
  <c r="BO22" i="1"/>
  <c r="BO21" i="1"/>
  <c r="BO20" i="1"/>
  <c r="BO19" i="1"/>
  <c r="BO18" i="1"/>
  <c r="BO17" i="1"/>
  <c r="BO16" i="1"/>
  <c r="BO15" i="1"/>
  <c r="BM23" i="1"/>
  <c r="BM22" i="1"/>
  <c r="BM21" i="1"/>
  <c r="BM20" i="1"/>
  <c r="BM19" i="1"/>
  <c r="BM18" i="1"/>
  <c r="BM17" i="1"/>
  <c r="BM16" i="1"/>
  <c r="BM15" i="1"/>
  <c r="BK23" i="1"/>
  <c r="BK22" i="1"/>
  <c r="BK21" i="1"/>
  <c r="BK20" i="1"/>
  <c r="BK19" i="1"/>
  <c r="BK18" i="1"/>
  <c r="BK17" i="1"/>
  <c r="BK16" i="1"/>
  <c r="BK15" i="1"/>
  <c r="BI23" i="1"/>
  <c r="BI22" i="1"/>
  <c r="BI21" i="1"/>
  <c r="BI20" i="1"/>
  <c r="BI19" i="1"/>
  <c r="BI18" i="1"/>
  <c r="BI17" i="1"/>
  <c r="BI16" i="1"/>
  <c r="BI15" i="1"/>
  <c r="BG23" i="1"/>
  <c r="BG22" i="1"/>
  <c r="BG21" i="1"/>
  <c r="BG20" i="1"/>
  <c r="BG19" i="1"/>
  <c r="BG18" i="1"/>
  <c r="BG17" i="1"/>
  <c r="BG16" i="1"/>
  <c r="BG15" i="1"/>
  <c r="BE23" i="1"/>
  <c r="BE22" i="1"/>
  <c r="BE21" i="1"/>
  <c r="BE20" i="1"/>
  <c r="BE19" i="1"/>
  <c r="BE18" i="1"/>
  <c r="BE17" i="1"/>
  <c r="BE16" i="1"/>
  <c r="BE15" i="1"/>
  <c r="BC23" i="1"/>
  <c r="BC22" i="1"/>
  <c r="BC21" i="1"/>
  <c r="BC20" i="1"/>
  <c r="BC19" i="1"/>
  <c r="BC18" i="1"/>
  <c r="BC17" i="1"/>
  <c r="BC16" i="1"/>
  <c r="BC15" i="1"/>
  <c r="BA23" i="1"/>
  <c r="BA22" i="1"/>
  <c r="BA21" i="1"/>
  <c r="BA20" i="1"/>
  <c r="BA19" i="1"/>
  <c r="BA18" i="1"/>
  <c r="BA17" i="1"/>
  <c r="BA16" i="1"/>
  <c r="BA15" i="1"/>
  <c r="AY23" i="1"/>
  <c r="AY22" i="1"/>
  <c r="AY21" i="1"/>
  <c r="AY20" i="1"/>
  <c r="AY19" i="1"/>
  <c r="AY18" i="1"/>
  <c r="AY17" i="1"/>
  <c r="AY16" i="1"/>
  <c r="AY15" i="1"/>
  <c r="BS34" i="1"/>
  <c r="BR34" i="1"/>
  <c r="BS33" i="1"/>
  <c r="BR33" i="1"/>
  <c r="BS32" i="1"/>
  <c r="BR32" i="1"/>
  <c r="BS31" i="1"/>
  <c r="BR31" i="1"/>
  <c r="BS30" i="1"/>
  <c r="BR30" i="1"/>
  <c r="BS29" i="1"/>
  <c r="BR29" i="1"/>
  <c r="BR28" i="1"/>
  <c r="BS27" i="1"/>
  <c r="BR27" i="1"/>
  <c r="BS26" i="1"/>
  <c r="BR26" i="1"/>
  <c r="BQ34" i="1"/>
  <c r="BP34" i="1"/>
  <c r="BQ33" i="1"/>
  <c r="BP33" i="1"/>
  <c r="BQ32" i="1"/>
  <c r="BP32" i="1"/>
  <c r="BQ31" i="1"/>
  <c r="BP31" i="1"/>
  <c r="BQ30" i="1"/>
  <c r="BP30" i="1"/>
  <c r="BQ29" i="1"/>
  <c r="BP29" i="1"/>
  <c r="BQ28" i="1"/>
  <c r="BP28" i="1"/>
  <c r="BQ27" i="1"/>
  <c r="BP27" i="1"/>
  <c r="BQ26" i="1"/>
  <c r="BP26" i="1"/>
  <c r="BO34" i="1"/>
  <c r="BN34" i="1"/>
  <c r="BO33" i="1"/>
  <c r="BN33" i="1"/>
  <c r="BO32" i="1"/>
  <c r="BN32" i="1"/>
  <c r="BO31" i="1"/>
  <c r="BN31" i="1"/>
  <c r="BO30" i="1"/>
  <c r="BN30" i="1"/>
  <c r="BO29" i="1"/>
  <c r="BN29" i="1"/>
  <c r="BO28" i="1"/>
  <c r="BN28" i="1"/>
  <c r="BO27" i="1"/>
  <c r="BN27" i="1"/>
  <c r="BO26" i="1"/>
  <c r="BN26" i="1"/>
  <c r="BM34" i="1"/>
  <c r="BL34" i="1"/>
  <c r="BM33" i="1"/>
  <c r="BL33" i="1"/>
  <c r="BM32" i="1"/>
  <c r="BL32" i="1"/>
  <c r="BM31" i="1"/>
  <c r="BL31" i="1"/>
  <c r="BM30" i="1"/>
  <c r="BL30" i="1"/>
  <c r="BM29" i="1"/>
  <c r="BL29" i="1"/>
  <c r="BM28" i="1"/>
  <c r="BL28" i="1"/>
  <c r="BM27" i="1"/>
  <c r="BL27" i="1"/>
  <c r="BM26" i="1"/>
  <c r="BL26" i="1"/>
  <c r="BK34" i="1"/>
  <c r="BJ34" i="1"/>
  <c r="BK33" i="1"/>
  <c r="BJ33" i="1"/>
  <c r="BK32" i="1"/>
  <c r="BJ32" i="1"/>
  <c r="BK31" i="1"/>
  <c r="BJ31" i="1"/>
  <c r="BK30" i="1"/>
  <c r="BJ30" i="1"/>
  <c r="BK29" i="1"/>
  <c r="BJ29" i="1"/>
  <c r="BK28" i="1"/>
  <c r="BJ28" i="1"/>
  <c r="BK27" i="1"/>
  <c r="BJ27" i="1"/>
  <c r="BK26" i="1"/>
  <c r="BJ26" i="1"/>
  <c r="BI34" i="1"/>
  <c r="BH34" i="1"/>
  <c r="BI33" i="1"/>
  <c r="BH33" i="1"/>
  <c r="BI32" i="1"/>
  <c r="BH32" i="1"/>
  <c r="BI31" i="1"/>
  <c r="BH31" i="1"/>
  <c r="BI30" i="1"/>
  <c r="BH30" i="1"/>
  <c r="BI29" i="1"/>
  <c r="BH29" i="1"/>
  <c r="BI28" i="1"/>
  <c r="BH28" i="1"/>
  <c r="BI27" i="1"/>
  <c r="BH27" i="1"/>
  <c r="BI26" i="1"/>
  <c r="BH26" i="1"/>
  <c r="BG34" i="1"/>
  <c r="BF34" i="1"/>
  <c r="BG33" i="1"/>
  <c r="BF33" i="1"/>
  <c r="BG32" i="1"/>
  <c r="BF32" i="1"/>
  <c r="BG31" i="1"/>
  <c r="BF31" i="1"/>
  <c r="BG30" i="1"/>
  <c r="BF30" i="1"/>
  <c r="BG29" i="1"/>
  <c r="BF29" i="1"/>
  <c r="BG28" i="1"/>
  <c r="BF28" i="1"/>
  <c r="BG27" i="1"/>
  <c r="BF27" i="1"/>
  <c r="BG26" i="1"/>
  <c r="BF26" i="1"/>
  <c r="BE34" i="1"/>
  <c r="BD34" i="1"/>
  <c r="BE33" i="1"/>
  <c r="BD33" i="1"/>
  <c r="BE32" i="1"/>
  <c r="BD32" i="1"/>
  <c r="BE31" i="1"/>
  <c r="BD31" i="1"/>
  <c r="BE30" i="1"/>
  <c r="BD30" i="1"/>
  <c r="BE29" i="1"/>
  <c r="BD29" i="1"/>
  <c r="BE28" i="1"/>
  <c r="BD28" i="1"/>
  <c r="BE27" i="1"/>
  <c r="BD27" i="1"/>
  <c r="BE26" i="1"/>
  <c r="BD26" i="1"/>
  <c r="BC34" i="1"/>
  <c r="BB34" i="1"/>
  <c r="BC33" i="1"/>
  <c r="BB33" i="1"/>
  <c r="BC32" i="1"/>
  <c r="BB32" i="1"/>
  <c r="BC31" i="1"/>
  <c r="BB31" i="1"/>
  <c r="BC30" i="1"/>
  <c r="BB30" i="1"/>
  <c r="BC29" i="1"/>
  <c r="BB29" i="1"/>
  <c r="BC28" i="1"/>
  <c r="BB28" i="1"/>
  <c r="BC27" i="1"/>
  <c r="BB27" i="1"/>
  <c r="BC26" i="1"/>
  <c r="BB26" i="1"/>
  <c r="BA34" i="1"/>
  <c r="AZ34" i="1"/>
  <c r="BA33" i="1"/>
  <c r="AZ33" i="1"/>
  <c r="BA32" i="1"/>
  <c r="AZ32" i="1"/>
  <c r="BA31" i="1"/>
  <c r="AZ31" i="1"/>
  <c r="BA30" i="1"/>
  <c r="AZ30" i="1"/>
  <c r="BA29" i="1"/>
  <c r="AZ29" i="1"/>
  <c r="BA28" i="1"/>
  <c r="AZ28" i="1"/>
  <c r="BA27" i="1"/>
  <c r="AZ27" i="1"/>
  <c r="BA26" i="1"/>
  <c r="AZ26" i="1"/>
  <c r="AY34" i="1"/>
  <c r="AX34" i="1"/>
  <c r="AY33" i="1"/>
  <c r="AX33" i="1"/>
  <c r="AY32" i="1"/>
  <c r="AX32" i="1"/>
  <c r="AY31" i="1"/>
  <c r="AX31" i="1"/>
  <c r="AY30" i="1"/>
  <c r="AX30" i="1"/>
  <c r="AY29" i="1"/>
  <c r="AX29" i="1"/>
  <c r="AY28" i="1"/>
  <c r="AX28" i="1"/>
  <c r="AY27" i="1"/>
  <c r="AX27" i="1"/>
  <c r="AY26" i="1"/>
  <c r="AX26" i="1"/>
  <c r="BS5" i="1"/>
  <c r="BS6" i="1"/>
  <c r="BS7" i="1"/>
  <c r="BS8" i="1"/>
  <c r="BS9" i="1"/>
  <c r="BS10" i="1"/>
  <c r="BS11" i="1"/>
  <c r="BS12" i="1"/>
  <c r="BS4" i="1"/>
  <c r="BQ5" i="1"/>
  <c r="BQ6" i="1"/>
  <c r="BQ7" i="1"/>
  <c r="BQ8" i="1"/>
  <c r="BQ9" i="1"/>
  <c r="BQ10" i="1"/>
  <c r="BQ11" i="1"/>
  <c r="BQ12" i="1"/>
  <c r="BQ4" i="1"/>
  <c r="BO5" i="1"/>
  <c r="BO6" i="1"/>
  <c r="BO7" i="1"/>
  <c r="BO8" i="1"/>
  <c r="BO9" i="1"/>
  <c r="BO10" i="1"/>
  <c r="BO11" i="1"/>
  <c r="BO12" i="1"/>
  <c r="BO4" i="1"/>
  <c r="BM5" i="1"/>
  <c r="BM6" i="1"/>
  <c r="BM7" i="1"/>
  <c r="BM8" i="1"/>
  <c r="BM9" i="1"/>
  <c r="BM10" i="1"/>
  <c r="BM11" i="1"/>
  <c r="BM12" i="1"/>
  <c r="BM4" i="1"/>
  <c r="BK5" i="1"/>
  <c r="BK6" i="1"/>
  <c r="BK7" i="1"/>
  <c r="BK8" i="1"/>
  <c r="BK9" i="1"/>
  <c r="BK10" i="1"/>
  <c r="BK11" i="1"/>
  <c r="BK12" i="1"/>
  <c r="BK4" i="1"/>
  <c r="BI5" i="1"/>
  <c r="BI6" i="1"/>
  <c r="BI7" i="1"/>
  <c r="BI8" i="1"/>
  <c r="BI9" i="1"/>
  <c r="BI10" i="1"/>
  <c r="BI11" i="1"/>
  <c r="BI12" i="1"/>
  <c r="BI4" i="1"/>
  <c r="BG5" i="1"/>
  <c r="BG6" i="1"/>
  <c r="BG7" i="1"/>
  <c r="BG8" i="1"/>
  <c r="BG9" i="1"/>
  <c r="BG10" i="1"/>
  <c r="BG11" i="1"/>
  <c r="BG12" i="1"/>
  <c r="BG4" i="1"/>
  <c r="BE5" i="1"/>
  <c r="BE6" i="1"/>
  <c r="BE7" i="1"/>
  <c r="BE8" i="1"/>
  <c r="BE9" i="1"/>
  <c r="BE10" i="1"/>
  <c r="BE11" i="1"/>
  <c r="BE12" i="1"/>
  <c r="BE4" i="1"/>
  <c r="BA12" i="1"/>
  <c r="BC5" i="1"/>
  <c r="BC6" i="1"/>
  <c r="BC7" i="1"/>
  <c r="BC8" i="1"/>
  <c r="BC9" i="1"/>
  <c r="BC10" i="1"/>
  <c r="BC11" i="1"/>
  <c r="BC12" i="1"/>
  <c r="BC4" i="1"/>
  <c r="BA5" i="1"/>
  <c r="BA6" i="1"/>
  <c r="BA7" i="1"/>
  <c r="BA8" i="1"/>
  <c r="BA9" i="1"/>
  <c r="BA10" i="1"/>
  <c r="BA11" i="1"/>
  <c r="BA4" i="1"/>
  <c r="AY5" i="1"/>
  <c r="AY6" i="1"/>
  <c r="AY7" i="1"/>
  <c r="AY8" i="1"/>
  <c r="AY9" i="1"/>
  <c r="AY10" i="1"/>
  <c r="AY11" i="1"/>
  <c r="AY12" i="1"/>
  <c r="AY4" i="1"/>
  <c r="AU34" i="1"/>
  <c r="AU33" i="1"/>
  <c r="AU32" i="1"/>
  <c r="AU31" i="1"/>
  <c r="AU30" i="1"/>
  <c r="AU29" i="1"/>
  <c r="AU28" i="1"/>
  <c r="AU27" i="1"/>
  <c r="AU26" i="1"/>
  <c r="AS34" i="1"/>
  <c r="AS33" i="1"/>
  <c r="AS32" i="1"/>
  <c r="AS31" i="1"/>
  <c r="AS30" i="1"/>
  <c r="AS29" i="1"/>
  <c r="AS28" i="1"/>
  <c r="AS27" i="1"/>
  <c r="AS26" i="1"/>
  <c r="AQ34" i="1"/>
  <c r="AQ33" i="1"/>
  <c r="AQ32" i="1"/>
  <c r="AQ31" i="1"/>
  <c r="AQ30" i="1"/>
  <c r="AQ29" i="1"/>
  <c r="AQ28" i="1"/>
  <c r="AQ27" i="1"/>
  <c r="AQ26" i="1"/>
  <c r="AT34" i="1"/>
  <c r="AT33" i="1"/>
  <c r="AT32" i="1"/>
  <c r="AT31" i="1"/>
  <c r="AT30" i="1"/>
  <c r="AT29" i="1"/>
  <c r="AT28" i="1"/>
  <c r="AT27" i="1"/>
  <c r="AT26" i="1"/>
  <c r="AR34" i="1"/>
  <c r="AR33" i="1"/>
  <c r="AR32" i="1"/>
  <c r="AR31" i="1"/>
  <c r="AR30" i="1"/>
  <c r="AR29" i="1"/>
  <c r="AR28" i="1"/>
  <c r="AR27" i="1"/>
  <c r="AR26" i="1"/>
  <c r="AP34" i="1"/>
  <c r="AP33" i="1"/>
  <c r="AP32" i="1"/>
  <c r="AP31" i="1"/>
  <c r="AP30" i="1"/>
  <c r="AP29" i="1"/>
  <c r="AP28" i="1"/>
  <c r="AP27" i="1"/>
  <c r="AP26" i="1"/>
  <c r="AU22" i="1"/>
  <c r="AU21" i="1"/>
  <c r="AU20" i="1"/>
  <c r="AU19" i="1"/>
  <c r="AU18" i="1"/>
  <c r="AU17" i="1"/>
  <c r="AU16" i="1"/>
  <c r="AU15" i="1"/>
  <c r="AS22" i="1"/>
  <c r="AS21" i="1"/>
  <c r="AS20" i="1"/>
  <c r="AS19" i="1"/>
  <c r="AS18" i="1"/>
  <c r="AS17" i="1"/>
  <c r="AS16" i="1"/>
  <c r="AS15" i="1"/>
  <c r="AQ22" i="1"/>
  <c r="AQ21" i="1"/>
  <c r="AQ20" i="1"/>
  <c r="AQ19" i="1"/>
  <c r="AQ18" i="1"/>
  <c r="AQ17" i="1"/>
  <c r="AQ16" i="1"/>
  <c r="AQ15" i="1"/>
  <c r="AU11" i="1"/>
  <c r="AU10" i="1"/>
  <c r="AU9" i="1"/>
  <c r="AU8" i="1"/>
  <c r="AU7" i="1"/>
  <c r="AU6" i="1"/>
  <c r="AU5" i="1"/>
  <c r="AU4" i="1"/>
  <c r="AS11" i="1"/>
  <c r="AS10" i="1"/>
  <c r="AS9" i="1"/>
  <c r="AS8" i="1"/>
  <c r="AS7" i="1"/>
  <c r="AS6" i="1"/>
  <c r="AS5" i="1"/>
  <c r="AS4" i="1"/>
  <c r="AQ11" i="1"/>
  <c r="AQ10" i="1"/>
  <c r="AQ9" i="1"/>
  <c r="AQ8" i="1"/>
  <c r="AQ7" i="1"/>
  <c r="AQ6" i="1"/>
  <c r="AQ5" i="1"/>
  <c r="AQ4" i="1"/>
  <c r="AC27" i="1"/>
  <c r="AC28" i="1"/>
  <c r="AC29" i="1"/>
  <c r="AC30" i="1"/>
  <c r="AC31" i="1"/>
  <c r="AC32" i="1"/>
  <c r="AC33" i="1"/>
  <c r="AC34" i="1"/>
  <c r="AC26" i="1"/>
  <c r="AE16" i="1"/>
  <c r="AE17" i="1"/>
  <c r="AE18" i="1"/>
  <c r="AE19" i="1"/>
  <c r="AE20" i="1"/>
  <c r="AE21" i="1"/>
  <c r="AE22" i="1"/>
  <c r="AE23" i="1"/>
  <c r="AE15" i="1"/>
  <c r="AM29" i="1"/>
  <c r="AO34" i="1"/>
  <c r="AO33" i="1"/>
  <c r="AO32" i="1"/>
  <c r="AO31" i="1"/>
  <c r="AO30" i="1"/>
  <c r="AO29" i="1"/>
  <c r="AO28" i="1"/>
  <c r="AO27" i="1"/>
  <c r="AO26" i="1"/>
  <c r="AM34" i="1"/>
  <c r="AM33" i="1"/>
  <c r="AM32" i="1"/>
  <c r="AM31" i="1"/>
  <c r="AM30" i="1"/>
  <c r="AM28" i="1"/>
  <c r="AM27" i="1"/>
  <c r="AM26" i="1"/>
  <c r="AI27" i="1"/>
  <c r="AI28" i="1"/>
  <c r="AI29" i="1"/>
  <c r="AI30" i="1"/>
  <c r="AI31" i="1"/>
  <c r="AI32" i="1"/>
  <c r="AI33" i="1"/>
  <c r="AI34" i="1"/>
  <c r="AI26" i="1"/>
  <c r="AG27" i="1"/>
  <c r="AG28" i="1"/>
  <c r="AG29" i="1"/>
  <c r="AG30" i="1"/>
  <c r="AG31" i="1"/>
  <c r="AG32" i="1"/>
  <c r="AG33" i="1"/>
  <c r="AG34" i="1"/>
  <c r="AG26" i="1"/>
  <c r="AE27" i="1"/>
  <c r="AE28" i="1"/>
  <c r="AE29" i="1"/>
  <c r="AE30" i="1"/>
  <c r="AE31" i="1"/>
  <c r="AE32" i="1"/>
  <c r="AE33" i="1"/>
  <c r="AE34" i="1"/>
  <c r="AE26" i="1"/>
  <c r="AN27" i="1"/>
  <c r="AN28" i="1"/>
  <c r="AN29" i="1"/>
  <c r="AN30" i="1"/>
  <c r="AN31" i="1"/>
  <c r="AN32" i="1"/>
  <c r="AN33" i="1"/>
  <c r="AN34" i="1"/>
  <c r="AN26" i="1"/>
  <c r="AL27" i="1"/>
  <c r="AL28" i="1"/>
  <c r="AL29" i="1"/>
  <c r="AL30" i="1"/>
  <c r="AL31" i="1"/>
  <c r="AL32" i="1"/>
  <c r="AL33" i="1"/>
  <c r="AL34" i="1"/>
  <c r="AL26" i="1"/>
  <c r="AH27" i="1"/>
  <c r="AH28" i="1"/>
  <c r="AH29" i="1"/>
  <c r="AH30" i="1"/>
  <c r="AH31" i="1"/>
  <c r="AH32" i="1"/>
  <c r="AH33" i="1"/>
  <c r="AH34" i="1"/>
  <c r="AH26" i="1"/>
  <c r="AF27" i="1"/>
  <c r="AF28" i="1"/>
  <c r="AF29" i="1"/>
  <c r="AF30" i="1"/>
  <c r="AF31" i="1"/>
  <c r="AF32" i="1"/>
  <c r="AF33" i="1"/>
  <c r="AF34" i="1"/>
  <c r="AF26" i="1"/>
  <c r="AD27" i="1"/>
  <c r="AD28" i="1"/>
  <c r="AD29" i="1"/>
  <c r="AD30" i="1"/>
  <c r="AD31" i="1"/>
  <c r="AD32" i="1"/>
  <c r="AD33" i="1"/>
  <c r="AD34" i="1"/>
  <c r="AD26" i="1"/>
  <c r="AO16" i="1"/>
  <c r="AO17" i="1"/>
  <c r="AO18" i="1"/>
  <c r="AO19" i="1"/>
  <c r="AO20" i="1"/>
  <c r="AO21" i="1"/>
  <c r="AO22" i="1"/>
  <c r="AO23" i="1"/>
  <c r="AO15" i="1"/>
  <c r="AM16" i="1"/>
  <c r="AM17" i="1"/>
  <c r="AM18" i="1"/>
  <c r="AM19" i="1"/>
  <c r="AM20" i="1"/>
  <c r="AM21" i="1"/>
  <c r="AM22" i="1"/>
  <c r="AM23" i="1"/>
  <c r="AM15" i="1"/>
  <c r="AK6" i="1"/>
  <c r="AK5" i="1"/>
  <c r="AK4" i="1"/>
  <c r="AI16" i="1"/>
  <c r="AI17" i="1"/>
  <c r="AI18" i="1"/>
  <c r="AI19" i="1"/>
  <c r="AI20" i="1"/>
  <c r="AI21" i="1"/>
  <c r="AI22" i="1"/>
  <c r="AI23" i="1"/>
  <c r="AI15" i="1"/>
  <c r="AG16" i="1"/>
  <c r="AG17" i="1"/>
  <c r="AG18" i="1"/>
  <c r="AG19" i="1"/>
  <c r="AG20" i="1"/>
  <c r="AG21" i="1"/>
  <c r="AG22" i="1"/>
  <c r="AG23" i="1"/>
  <c r="AG15" i="1"/>
  <c r="AJ23" i="1"/>
  <c r="AJ34" i="1" s="1"/>
  <c r="AJ22" i="1"/>
  <c r="AK33" i="1" s="1"/>
  <c r="AJ21" i="1"/>
  <c r="AJ20" i="1"/>
  <c r="AJ19" i="1"/>
  <c r="AJ30" i="1" s="1"/>
  <c r="AJ18" i="1"/>
  <c r="AK29" i="1" s="1"/>
  <c r="AJ17" i="1"/>
  <c r="AK28" i="1" s="1"/>
  <c r="AJ16" i="1"/>
  <c r="AJ27" i="1" s="1"/>
  <c r="AJ15" i="1"/>
  <c r="AJ26" i="1" s="1"/>
  <c r="AO5" i="1"/>
  <c r="AO6" i="1"/>
  <c r="AO7" i="1"/>
  <c r="AO8" i="1"/>
  <c r="AO9" i="1"/>
  <c r="AO10" i="1"/>
  <c r="AO11" i="1"/>
  <c r="AO12" i="1"/>
  <c r="AO4" i="1"/>
  <c r="AM5" i="1"/>
  <c r="AM6" i="1"/>
  <c r="AM7" i="1"/>
  <c r="AM8" i="1"/>
  <c r="AM9" i="1"/>
  <c r="AM10" i="1"/>
  <c r="AM11" i="1"/>
  <c r="AM12" i="1"/>
  <c r="AM4" i="1"/>
  <c r="AK11" i="1"/>
  <c r="AK10" i="1"/>
  <c r="AK9" i="1"/>
  <c r="AK8" i="1"/>
  <c r="AK7" i="1"/>
  <c r="AI5" i="1"/>
  <c r="AI6" i="1"/>
  <c r="AI7" i="1"/>
  <c r="AI8" i="1"/>
  <c r="AI9" i="1"/>
  <c r="AI10" i="1"/>
  <c r="AI11" i="1"/>
  <c r="AI12" i="1"/>
  <c r="AG5" i="1"/>
  <c r="AG6" i="1"/>
  <c r="AG7" i="1"/>
  <c r="AG8" i="1"/>
  <c r="AG9" i="1"/>
  <c r="AG10" i="1"/>
  <c r="AG11" i="1"/>
  <c r="AG12" i="1"/>
  <c r="AE5" i="1"/>
  <c r="AE6" i="1"/>
  <c r="AE7" i="1"/>
  <c r="AE8" i="1"/>
  <c r="AE9" i="1"/>
  <c r="AE10" i="1"/>
  <c r="AE11" i="1"/>
  <c r="AE12" i="1"/>
  <c r="AI4" i="1"/>
  <c r="AG4" i="1"/>
  <c r="AE4" i="1"/>
  <c r="AB34" i="1"/>
  <c r="AB33" i="1"/>
  <c r="AB32" i="1"/>
  <c r="AB31" i="1"/>
  <c r="AB30" i="1"/>
  <c r="AB29" i="1"/>
  <c r="AB28" i="1"/>
  <c r="AB27" i="1"/>
  <c r="AB26" i="1"/>
  <c r="Z34" i="1"/>
  <c r="Z33" i="1"/>
  <c r="Z32" i="1"/>
  <c r="Z31" i="1"/>
  <c r="Z30" i="1"/>
  <c r="Z29" i="1"/>
  <c r="Z26" i="1"/>
  <c r="X34" i="1"/>
  <c r="X33" i="1"/>
  <c r="X32" i="1"/>
  <c r="X31" i="1"/>
  <c r="X30" i="1"/>
  <c r="X29" i="1"/>
  <c r="X28" i="1"/>
  <c r="X27" i="1"/>
  <c r="X26" i="1"/>
  <c r="V34" i="1"/>
  <c r="V33" i="1"/>
  <c r="V32" i="1"/>
  <c r="V31" i="1"/>
  <c r="V30" i="1"/>
  <c r="V29" i="1"/>
  <c r="V28" i="1"/>
  <c r="V27" i="1"/>
  <c r="V26" i="1"/>
  <c r="T34" i="1"/>
  <c r="T33" i="1"/>
  <c r="T32" i="1"/>
  <c r="T31" i="1"/>
  <c r="T30" i="1"/>
  <c r="T29" i="1"/>
  <c r="T28" i="1"/>
  <c r="T27" i="1"/>
  <c r="T26" i="1"/>
  <c r="R34" i="1"/>
  <c r="R33" i="1"/>
  <c r="R32" i="1"/>
  <c r="R31" i="1"/>
  <c r="R30" i="1"/>
  <c r="R29" i="1"/>
  <c r="R28" i="1"/>
  <c r="R27" i="1"/>
  <c r="R26" i="1"/>
  <c r="P34" i="1"/>
  <c r="P33" i="1"/>
  <c r="P32" i="1"/>
  <c r="P31" i="1"/>
  <c r="P30" i="1"/>
  <c r="P29" i="1"/>
  <c r="P28" i="1"/>
  <c r="P27" i="1"/>
  <c r="P26" i="1"/>
  <c r="N34" i="1"/>
  <c r="N33" i="1"/>
  <c r="N32" i="1"/>
  <c r="N31" i="1"/>
  <c r="N30" i="1"/>
  <c r="N29" i="1"/>
  <c r="N28" i="1"/>
  <c r="N27" i="1"/>
  <c r="N26" i="1"/>
  <c r="L34" i="1"/>
  <c r="L33" i="1"/>
  <c r="L32" i="1"/>
  <c r="L31" i="1"/>
  <c r="L30" i="1"/>
  <c r="L29" i="1"/>
  <c r="L28" i="1"/>
  <c r="L27" i="1"/>
  <c r="L26" i="1"/>
  <c r="J34" i="1"/>
  <c r="J33" i="1"/>
  <c r="J32" i="1"/>
  <c r="J31" i="1"/>
  <c r="J30" i="1"/>
  <c r="J29" i="1"/>
  <c r="J28" i="1"/>
  <c r="J27" i="1"/>
  <c r="J26" i="1"/>
  <c r="H34" i="1"/>
  <c r="H33" i="1"/>
  <c r="H32" i="1"/>
  <c r="H31" i="1"/>
  <c r="H30" i="1"/>
  <c r="H29" i="1"/>
  <c r="H28" i="1"/>
  <c r="H27" i="1"/>
  <c r="H26" i="1"/>
  <c r="F34" i="1"/>
  <c r="F33" i="1"/>
  <c r="F32" i="1"/>
  <c r="F31" i="1"/>
  <c r="F30" i="1"/>
  <c r="F29" i="1"/>
  <c r="F28" i="1"/>
  <c r="F27" i="1"/>
  <c r="F26" i="1"/>
  <c r="D27" i="1"/>
  <c r="D28" i="1"/>
  <c r="D29" i="1"/>
  <c r="D30" i="1"/>
  <c r="D31" i="1"/>
  <c r="D32" i="1"/>
  <c r="D33" i="1"/>
  <c r="D34" i="1"/>
  <c r="D26" i="1"/>
  <c r="AA34" i="1"/>
  <c r="AA33" i="1"/>
  <c r="AA32" i="1"/>
  <c r="AA31" i="1"/>
  <c r="AA30" i="1"/>
  <c r="AA29" i="1"/>
  <c r="AA28" i="1"/>
  <c r="AA27" i="1"/>
  <c r="AA26" i="1"/>
  <c r="Y34" i="1"/>
  <c r="Y33" i="1"/>
  <c r="Y32" i="1"/>
  <c r="Y31" i="1"/>
  <c r="Y30" i="1"/>
  <c r="Y29" i="1"/>
  <c r="Y28" i="1"/>
  <c r="Y27" i="1"/>
  <c r="Y26" i="1"/>
  <c r="W34" i="1"/>
  <c r="W33" i="1"/>
  <c r="W32" i="1"/>
  <c r="W31" i="1"/>
  <c r="W30" i="1"/>
  <c r="W29" i="1"/>
  <c r="W28" i="1"/>
  <c r="W27" i="1"/>
  <c r="W26" i="1"/>
  <c r="U34" i="1"/>
  <c r="U33" i="1"/>
  <c r="U32" i="1"/>
  <c r="U31" i="1"/>
  <c r="U30" i="1"/>
  <c r="U29" i="1"/>
  <c r="U28" i="1"/>
  <c r="U27" i="1"/>
  <c r="U26" i="1"/>
  <c r="S34" i="1"/>
  <c r="S33" i="1"/>
  <c r="S32" i="1"/>
  <c r="S31" i="1"/>
  <c r="S30" i="1"/>
  <c r="S29" i="1"/>
  <c r="S28" i="1"/>
  <c r="S27" i="1"/>
  <c r="S26" i="1"/>
  <c r="Q34" i="1"/>
  <c r="Q33" i="1"/>
  <c r="Q32" i="1"/>
  <c r="Q31" i="1"/>
  <c r="Q30" i="1"/>
  <c r="Q29" i="1"/>
  <c r="Q28" i="1"/>
  <c r="Q27" i="1"/>
  <c r="Q26" i="1"/>
  <c r="O34" i="1"/>
  <c r="O33" i="1"/>
  <c r="O32" i="1"/>
  <c r="O31" i="1"/>
  <c r="O30" i="1"/>
  <c r="O29" i="1"/>
  <c r="O28" i="1"/>
  <c r="O27" i="1"/>
  <c r="O26" i="1"/>
  <c r="M34" i="1"/>
  <c r="M33" i="1"/>
  <c r="M32" i="1"/>
  <c r="M31" i="1"/>
  <c r="M30" i="1"/>
  <c r="M29" i="1"/>
  <c r="M28" i="1"/>
  <c r="M27" i="1"/>
  <c r="M26" i="1"/>
  <c r="K34" i="1"/>
  <c r="K33" i="1"/>
  <c r="K32" i="1"/>
  <c r="K31" i="1"/>
  <c r="K30" i="1"/>
  <c r="K29" i="1"/>
  <c r="K28" i="1"/>
  <c r="K27" i="1"/>
  <c r="K26" i="1"/>
  <c r="I34" i="1"/>
  <c r="I33" i="1"/>
  <c r="I32" i="1"/>
  <c r="I31" i="1"/>
  <c r="I30" i="1"/>
  <c r="I29" i="1"/>
  <c r="I28" i="1"/>
  <c r="I27" i="1"/>
  <c r="I26" i="1"/>
  <c r="G34" i="1"/>
  <c r="G33" i="1"/>
  <c r="G32" i="1"/>
  <c r="G31" i="1"/>
  <c r="G30" i="1"/>
  <c r="G29" i="1"/>
  <c r="G28" i="1"/>
  <c r="G27" i="1"/>
  <c r="G26" i="1"/>
  <c r="E34" i="1"/>
  <c r="E33" i="1"/>
  <c r="E32" i="1"/>
  <c r="E31" i="1"/>
  <c r="E30" i="1"/>
  <c r="E29" i="1"/>
  <c r="E28" i="1"/>
  <c r="E27" i="1"/>
  <c r="E26" i="1"/>
  <c r="C34" i="1"/>
  <c r="C33" i="1"/>
  <c r="C32" i="1"/>
  <c r="C31" i="1"/>
  <c r="C30" i="1"/>
  <c r="C29" i="1"/>
  <c r="C28" i="1"/>
  <c r="C27" i="1"/>
  <c r="C26" i="1"/>
  <c r="B26" i="1"/>
  <c r="B27" i="1"/>
  <c r="B28" i="1"/>
  <c r="B29" i="1"/>
  <c r="B30" i="1"/>
  <c r="B31" i="1"/>
  <c r="B32" i="1"/>
  <c r="B33" i="1"/>
  <c r="B34" i="1"/>
  <c r="AB23" i="1"/>
  <c r="AB22" i="1"/>
  <c r="AB21" i="1"/>
  <c r="AB20" i="1"/>
  <c r="AB19" i="1"/>
  <c r="AB18" i="1"/>
  <c r="AB17" i="1"/>
  <c r="AB16" i="1"/>
  <c r="AB15" i="1"/>
  <c r="Z23" i="1"/>
  <c r="Z22" i="1"/>
  <c r="Z21" i="1"/>
  <c r="Z20" i="1"/>
  <c r="Z19" i="1"/>
  <c r="Z18" i="1"/>
  <c r="Z17" i="1"/>
  <c r="Z16" i="1"/>
  <c r="Z15" i="1"/>
  <c r="X23" i="1"/>
  <c r="X22" i="1"/>
  <c r="X21" i="1"/>
  <c r="X20" i="1"/>
  <c r="X19" i="1"/>
  <c r="X18" i="1"/>
  <c r="X17" i="1"/>
  <c r="X16" i="1"/>
  <c r="X15" i="1"/>
  <c r="V23" i="1"/>
  <c r="V22" i="1"/>
  <c r="V21" i="1"/>
  <c r="V20" i="1"/>
  <c r="V19" i="1"/>
  <c r="V18" i="1"/>
  <c r="V17" i="1"/>
  <c r="V16" i="1"/>
  <c r="V15" i="1"/>
  <c r="T23" i="1"/>
  <c r="T22" i="1"/>
  <c r="T21" i="1"/>
  <c r="T20" i="1"/>
  <c r="T19" i="1"/>
  <c r="T18" i="1"/>
  <c r="T17" i="1"/>
  <c r="T16" i="1"/>
  <c r="T15" i="1"/>
  <c r="R23" i="1"/>
  <c r="R22" i="1"/>
  <c r="R21" i="1"/>
  <c r="R20" i="1"/>
  <c r="R19" i="1"/>
  <c r="R18" i="1"/>
  <c r="R17" i="1"/>
  <c r="R16" i="1"/>
  <c r="R15" i="1"/>
  <c r="P23" i="1"/>
  <c r="P22" i="1"/>
  <c r="P21" i="1"/>
  <c r="P20" i="1"/>
  <c r="P19" i="1"/>
  <c r="P18" i="1"/>
  <c r="P17" i="1"/>
  <c r="P16" i="1"/>
  <c r="P15" i="1"/>
  <c r="N23" i="1"/>
  <c r="N22" i="1"/>
  <c r="N21" i="1"/>
  <c r="N20" i="1"/>
  <c r="N19" i="1"/>
  <c r="N18" i="1"/>
  <c r="N17" i="1"/>
  <c r="N16" i="1"/>
  <c r="N15" i="1"/>
  <c r="L23" i="1"/>
  <c r="L22" i="1"/>
  <c r="L21" i="1"/>
  <c r="L20" i="1"/>
  <c r="L19" i="1"/>
  <c r="L18" i="1"/>
  <c r="L17" i="1"/>
  <c r="L16" i="1"/>
  <c r="L15" i="1"/>
  <c r="J23" i="1"/>
  <c r="J22" i="1"/>
  <c r="J21" i="1"/>
  <c r="J20" i="1"/>
  <c r="J19" i="1"/>
  <c r="J18" i="1"/>
  <c r="J17" i="1"/>
  <c r="J16" i="1"/>
  <c r="J15" i="1"/>
  <c r="H23" i="1"/>
  <c r="H22" i="1"/>
  <c r="H21" i="1"/>
  <c r="H20" i="1"/>
  <c r="H19" i="1"/>
  <c r="H18" i="1"/>
  <c r="H17" i="1"/>
  <c r="H16" i="1"/>
  <c r="H15" i="1"/>
  <c r="F23" i="1"/>
  <c r="F22" i="1"/>
  <c r="F21" i="1"/>
  <c r="F20" i="1"/>
  <c r="F19" i="1"/>
  <c r="F18" i="1"/>
  <c r="F17" i="1"/>
  <c r="F16" i="1"/>
  <c r="F15" i="1"/>
  <c r="D23" i="1"/>
  <c r="D22" i="1"/>
  <c r="D21" i="1"/>
  <c r="D20" i="1"/>
  <c r="D19" i="1"/>
  <c r="D18" i="1"/>
  <c r="D17" i="1"/>
  <c r="D16" i="1"/>
  <c r="D15" i="1"/>
  <c r="AB5" i="1"/>
  <c r="AB6" i="1"/>
  <c r="AB7" i="1"/>
  <c r="AB8" i="1"/>
  <c r="AB9" i="1"/>
  <c r="AB10" i="1"/>
  <c r="AB11" i="1"/>
  <c r="AB12" i="1"/>
  <c r="AB4" i="1"/>
  <c r="Z5" i="1"/>
  <c r="Z6" i="1"/>
  <c r="Z7" i="1"/>
  <c r="Z8" i="1"/>
  <c r="Z9" i="1"/>
  <c r="Z10" i="1"/>
  <c r="Z11" i="1"/>
  <c r="Z12" i="1"/>
  <c r="Z4" i="1"/>
  <c r="X5" i="1"/>
  <c r="X6" i="1"/>
  <c r="X7" i="1"/>
  <c r="X8" i="1"/>
  <c r="X9" i="1"/>
  <c r="X10" i="1"/>
  <c r="X11" i="1"/>
  <c r="X12" i="1"/>
  <c r="X4" i="1"/>
  <c r="V5" i="1"/>
  <c r="V6" i="1"/>
  <c r="V7" i="1"/>
  <c r="V8" i="1"/>
  <c r="V9" i="1"/>
  <c r="V10" i="1"/>
  <c r="V11" i="1"/>
  <c r="V12" i="1"/>
  <c r="V4" i="1"/>
  <c r="T5" i="1"/>
  <c r="T6" i="1"/>
  <c r="T7" i="1"/>
  <c r="T8" i="1"/>
  <c r="T9" i="1"/>
  <c r="T10" i="1"/>
  <c r="T11" i="1"/>
  <c r="T12" i="1"/>
  <c r="T4" i="1"/>
  <c r="R5" i="1"/>
  <c r="R6" i="1"/>
  <c r="R7" i="1"/>
  <c r="R8" i="1"/>
  <c r="R9" i="1"/>
  <c r="R10" i="1"/>
  <c r="R11" i="1"/>
  <c r="R12" i="1"/>
  <c r="R4" i="1"/>
  <c r="P5" i="1"/>
  <c r="P6" i="1"/>
  <c r="P7" i="1"/>
  <c r="P8" i="1"/>
  <c r="P9" i="1"/>
  <c r="P10" i="1"/>
  <c r="P11" i="1"/>
  <c r="P12" i="1"/>
  <c r="P4" i="1"/>
  <c r="N5" i="1"/>
  <c r="N6" i="1"/>
  <c r="N7" i="1"/>
  <c r="N8" i="1"/>
  <c r="N9" i="1"/>
  <c r="N10" i="1"/>
  <c r="N11" i="1"/>
  <c r="N12" i="1"/>
  <c r="N4" i="1"/>
  <c r="L5" i="1"/>
  <c r="L6" i="1"/>
  <c r="L7" i="1"/>
  <c r="L8" i="1"/>
  <c r="L9" i="1"/>
  <c r="L10" i="1"/>
  <c r="L11" i="1"/>
  <c r="L12" i="1"/>
  <c r="L4" i="1"/>
  <c r="J5" i="1"/>
  <c r="J6" i="1"/>
  <c r="J7" i="1"/>
  <c r="J8" i="1"/>
  <c r="J9" i="1"/>
  <c r="J10" i="1"/>
  <c r="J11" i="1"/>
  <c r="J12" i="1"/>
  <c r="J4" i="1"/>
  <c r="H5" i="1"/>
  <c r="H6" i="1"/>
  <c r="H7" i="1"/>
  <c r="H8" i="1"/>
  <c r="H9" i="1"/>
  <c r="H10" i="1"/>
  <c r="H11" i="1"/>
  <c r="H12" i="1"/>
  <c r="H4" i="1"/>
  <c r="F5" i="1"/>
  <c r="F6" i="1"/>
  <c r="F7" i="1"/>
  <c r="F8" i="1"/>
  <c r="F9" i="1"/>
  <c r="F10" i="1"/>
  <c r="F11" i="1"/>
  <c r="F12" i="1"/>
  <c r="F4" i="1"/>
  <c r="D5" i="1"/>
  <c r="D6" i="1"/>
  <c r="D7" i="1"/>
  <c r="D8" i="1"/>
  <c r="D9" i="1"/>
  <c r="D10" i="1"/>
  <c r="D11" i="1"/>
  <c r="D12" i="1"/>
  <c r="D4" i="1"/>
  <c r="AK20" i="1" l="1"/>
  <c r="AK21" i="1"/>
  <c r="AK30" i="1"/>
  <c r="AK15" i="1"/>
  <c r="AK16" i="1"/>
  <c r="AJ33" i="1"/>
  <c r="AK19" i="1"/>
  <c r="AK22" i="1"/>
  <c r="AK31" i="1"/>
  <c r="AJ31" i="1"/>
  <c r="AK32" i="1"/>
  <c r="AK17" i="1"/>
  <c r="AK18" i="1"/>
  <c r="AJ29" i="1"/>
  <c r="AK26" i="1"/>
  <c r="AK34" i="1"/>
  <c r="AJ28" i="1"/>
  <c r="AK27" i="1"/>
  <c r="AJ32" i="1"/>
</calcChain>
</file>

<file path=xl/sharedStrings.xml><?xml version="1.0" encoding="utf-8"?>
<sst xmlns="http://schemas.openxmlformats.org/spreadsheetml/2006/main" count="99" uniqueCount="55">
  <si>
    <t>Census Tract 23</t>
  </si>
  <si>
    <t>Census Tract 30</t>
  </si>
  <si>
    <t>Census Tract 31</t>
  </si>
  <si>
    <t>Census Tract 32</t>
  </si>
  <si>
    <t>Census Tract 36</t>
  </si>
  <si>
    <t>Census Tract 40</t>
  </si>
  <si>
    <t>Census Tract 113.02</t>
  </si>
  <si>
    <t>Census Tract 113.04</t>
  </si>
  <si>
    <t>City of Fort Wayne</t>
  </si>
  <si>
    <t>Total Population</t>
  </si>
  <si>
    <t>Population Under 5</t>
  </si>
  <si>
    <t>Population 5 to 19</t>
  </si>
  <si>
    <t>Population 20 to 24</t>
  </si>
  <si>
    <t>Population 25 to 34</t>
  </si>
  <si>
    <t>Population 35 to 44</t>
  </si>
  <si>
    <t>Population 45 to 54</t>
  </si>
  <si>
    <t>Population 55 to 64</t>
  </si>
  <si>
    <t>Population 65 to 74</t>
  </si>
  <si>
    <t>Population 75+</t>
  </si>
  <si>
    <t>% of Pop</t>
  </si>
  <si>
    <t xml:space="preserve">White </t>
  </si>
  <si>
    <t>Black or African American</t>
  </si>
  <si>
    <t>Asian</t>
  </si>
  <si>
    <t>Hispanic</t>
  </si>
  <si>
    <t>2010 to 2020 Change</t>
  </si>
  <si>
    <t>Total Housing Units</t>
  </si>
  <si>
    <t>Occupied Housing Units</t>
  </si>
  <si>
    <t>Owner Occupied</t>
  </si>
  <si>
    <t>Renter Occupied</t>
  </si>
  <si>
    <t>Median Housing Value</t>
  </si>
  <si>
    <t>No Vehicles Available</t>
  </si>
  <si>
    <t>1+ Vehicles Available</t>
  </si>
  <si>
    <t>% of Units</t>
  </si>
  <si>
    <t>% of FW MHV</t>
  </si>
  <si>
    <t>Median Household Income</t>
  </si>
  <si>
    <t>% of FW MHI</t>
  </si>
  <si>
    <t>Per Capita Income</t>
  </si>
  <si>
    <t>% of FW PCI</t>
  </si>
  <si>
    <t>Mean Household Income</t>
  </si>
  <si>
    <t>Female Householder w/Children</t>
  </si>
  <si>
    <t>% of TH</t>
  </si>
  <si>
    <t>Population in School</t>
  </si>
  <si>
    <t>Nursery/Pre-School</t>
  </si>
  <si>
    <t>% of Students</t>
  </si>
  <si>
    <t>Kindergarten</t>
  </si>
  <si>
    <t>Elementary (Grades 1-8)</t>
  </si>
  <si>
    <t>High School (Grades 9-12)</t>
  </si>
  <si>
    <t>College or Graduate School</t>
  </si>
  <si>
    <t>Population with Disability</t>
  </si>
  <si>
    <t>Language: English Only</t>
  </si>
  <si>
    <t>Language: Spanish</t>
  </si>
  <si>
    <t>Language: Asian/Pacific Islander</t>
  </si>
  <si>
    <t>Persons Below Poverty Level</t>
  </si>
  <si>
    <t>% of Pers BPL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</si>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</sst>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2" borderId="1" xfId="0" applyFill="1" applyBorder="1"/>
    <xf numFmtId="9" fontId="0" fillId="0" borderId="1" xfId="1" applyFont="1" applyBorder="1"/>
    <xf numFmtId="1" fontId="0" fillId="0" borderId="1" xfId="1" applyNumberFormat="1" applyFont="1" applyBorder="1"/>
    <xf numFmtId="1" fontId="0" fillId="2" borderId="1" xfId="1" applyNumberFormat="1" applyFont="1" applyFill="1" applyBorder="1"/>
    <xf numFmtId="1" fontId="0" fillId="0" borderId="1" xfId="0" applyNumberFormat="1" applyBorder="1"/>
    <xf numFmtId="164" fontId="0" fillId="2" borderId="1" xfId="0" applyNumberFormat="1" applyFill="1" applyBorder="1"/>
    <xf numFmtId="164" fontId="0" fillId="0" borderId="1" xfId="0" applyNumberFormat="1" applyBorder="1"/>
    <xf numFmtId="0" fontId="2" fillId="0" borderId="2" xfId="0" applyFont="1" applyBorder="1"/>
    <xf numFmtId="0" fontId="0" fillId="0" borderId="6" xfId="0" applyBorder="1" applyAlignment="1">
      <alignment horizontal="right"/>
    </xf>
    <xf numFmtId="9" fontId="0" fillId="0" borderId="7" xfId="1" applyFont="1" applyBorder="1"/>
    <xf numFmtId="0" fontId="0" fillId="0" borderId="8" xfId="0" applyBorder="1" applyAlignment="1">
      <alignment horizontal="right"/>
    </xf>
    <xf numFmtId="164" fontId="0" fillId="2" borderId="9" xfId="0" applyNumberFormat="1" applyFill="1" applyBorder="1"/>
    <xf numFmtId="164" fontId="0" fillId="0" borderId="9" xfId="0" applyNumberFormat="1" applyBorder="1"/>
    <xf numFmtId="9" fontId="0" fillId="0" borderId="9" xfId="1" applyFont="1" applyBorder="1"/>
    <xf numFmtId="9" fontId="0" fillId="0" borderId="10" xfId="1" applyFont="1" applyBorder="1"/>
    <xf numFmtId="0" fontId="0" fillId="2" borderId="9" xfId="0" applyFill="1" applyBorder="1"/>
    <xf numFmtId="0" fontId="0" fillId="0" borderId="9" xfId="0" applyBorder="1"/>
    <xf numFmtId="1" fontId="0" fillId="0" borderId="9" xfId="1" applyNumberFormat="1" applyFont="1" applyBorder="1"/>
    <xf numFmtId="1" fontId="0" fillId="0" borderId="9" xfId="0" applyNumberFormat="1" applyBorder="1"/>
    <xf numFmtId="1" fontId="0" fillId="2" borderId="9" xfId="1" applyNumberFormat="1" applyFont="1" applyFill="1" applyBorder="1"/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9" fontId="0" fillId="0" borderId="7" xfId="1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EA53A-B52B-4569-A0D9-F521F0ADF3A8}">
  <dimension ref="A1:BS36"/>
  <sheetViews>
    <sheetView tabSelected="1" topLeftCell="A2" workbookViewId="0">
      <pane xSplit="1" topLeftCell="AU1" activePane="topRight" state="frozen"/>
      <selection pane="topRight" activeCell="BS28" sqref="BS28"/>
    </sheetView>
  </sheetViews>
  <sheetFormatPr defaultRowHeight="15" x14ac:dyDescent="0.25"/>
  <cols>
    <col min="1" max="1" width="18.5703125" bestFit="1" customWidth="1"/>
    <col min="2" max="3" width="13.7109375" customWidth="1"/>
    <col min="4" max="4" width="8.140625" bestFit="1" customWidth="1"/>
    <col min="5" max="5" width="13.7109375" customWidth="1"/>
    <col min="6" max="6" width="5.7109375" customWidth="1"/>
    <col min="7" max="7" width="13.7109375" customWidth="1"/>
    <col min="8" max="8" width="5.7109375" customWidth="1"/>
    <col min="9" max="9" width="13.7109375" customWidth="1"/>
    <col min="10" max="10" width="5.7109375" customWidth="1"/>
    <col min="11" max="11" width="13.7109375" customWidth="1"/>
    <col min="12" max="12" width="5.7109375" customWidth="1"/>
    <col min="13" max="13" width="13.7109375" customWidth="1"/>
    <col min="14" max="14" width="5.7109375" customWidth="1"/>
    <col min="15" max="15" width="13.7109375" customWidth="1"/>
    <col min="16" max="16" width="5.7109375" customWidth="1"/>
    <col min="17" max="17" width="13.7109375" customWidth="1"/>
    <col min="18" max="18" width="5.7109375" customWidth="1"/>
    <col min="19" max="19" width="13.7109375" customWidth="1"/>
    <col min="20" max="20" width="5.7109375" customWidth="1"/>
    <col min="21" max="21" width="13.7109375" customWidth="1"/>
    <col min="22" max="22" width="5.7109375" customWidth="1"/>
    <col min="23" max="23" width="13.7109375" customWidth="1"/>
    <col min="24" max="24" width="5.7109375" customWidth="1"/>
    <col min="25" max="25" width="13.7109375" customWidth="1"/>
    <col min="26" max="26" width="7.42578125" bestFit="1" customWidth="1"/>
    <col min="27" max="27" width="13.7109375" customWidth="1"/>
    <col min="28" max="28" width="5.7109375" customWidth="1"/>
    <col min="29" max="30" width="13.7109375" customWidth="1"/>
    <col min="31" max="31" width="5.7109375" customWidth="1"/>
    <col min="32" max="32" width="13.7109375" customWidth="1"/>
    <col min="33" max="33" width="5.7109375" customWidth="1"/>
    <col min="34" max="34" width="13.7109375" customWidth="1"/>
    <col min="35" max="35" width="5.7109375" customWidth="1"/>
    <col min="36" max="36" width="13.7109375" customWidth="1"/>
    <col min="37" max="37" width="5.7109375" customWidth="1"/>
    <col min="38" max="38" width="13.7109375" customWidth="1"/>
    <col min="39" max="39" width="6.28515625" bestFit="1" customWidth="1"/>
    <col min="40" max="40" width="13.7109375" customWidth="1"/>
    <col min="41" max="41" width="5.7109375" customWidth="1"/>
    <col min="42" max="42" width="13.7109375" customWidth="1"/>
    <col min="43" max="43" width="5.7109375" customWidth="1"/>
    <col min="44" max="44" width="13.7109375" customWidth="1"/>
    <col min="45" max="45" width="5.7109375" customWidth="1"/>
    <col min="46" max="46" width="13.7109375" customWidth="1"/>
    <col min="47" max="47" width="5.7109375" customWidth="1"/>
    <col min="48" max="48" width="13.7109375" customWidth="1"/>
    <col min="49" max="49" width="5.7109375" customWidth="1"/>
    <col min="50" max="50" width="13.7109375" customWidth="1"/>
    <col min="51" max="51" width="5.7109375" customWidth="1"/>
    <col min="52" max="52" width="13.7109375" customWidth="1"/>
    <col min="53" max="53" width="5.7109375" customWidth="1"/>
    <col min="54" max="54" width="13.7109375" customWidth="1"/>
    <col min="55" max="55" width="6.5703125" bestFit="1" customWidth="1"/>
    <col min="56" max="56" width="13.7109375" customWidth="1"/>
    <col min="57" max="57" width="6.28515625" bestFit="1" customWidth="1"/>
    <col min="58" max="58" width="13.7109375" customWidth="1"/>
    <col min="59" max="59" width="5.7109375" customWidth="1"/>
    <col min="60" max="60" width="13.7109375" customWidth="1"/>
    <col min="61" max="61" width="5.7109375" customWidth="1"/>
    <col min="62" max="62" width="13.7109375" customWidth="1"/>
    <col min="63" max="63" width="5.85546875" customWidth="1"/>
    <col min="64" max="64" width="13.7109375" customWidth="1"/>
    <col min="65" max="65" width="5.7109375" customWidth="1"/>
    <col min="66" max="66" width="13.7109375" customWidth="1"/>
    <col min="67" max="67" width="5.7109375" customWidth="1"/>
    <col min="68" max="68" width="13.7109375" customWidth="1"/>
    <col min="69" max="69" width="5.7109375" customWidth="1"/>
    <col min="70" max="70" width="13.7109375" customWidth="1"/>
    <col min="71" max="71" width="7.42578125" bestFit="1" customWidth="1"/>
  </cols>
  <sheetData>
    <row r="1" spans="1:71" ht="45" customHeight="1" x14ac:dyDescent="0.25">
      <c r="A1" s="30"/>
      <c r="B1" s="23" t="s">
        <v>9</v>
      </c>
      <c r="C1" s="25" t="s">
        <v>10</v>
      </c>
      <c r="D1" s="25" t="s">
        <v>19</v>
      </c>
      <c r="E1" s="25" t="s">
        <v>11</v>
      </c>
      <c r="F1" s="25" t="s">
        <v>19</v>
      </c>
      <c r="G1" s="25" t="s">
        <v>12</v>
      </c>
      <c r="H1" s="25" t="s">
        <v>19</v>
      </c>
      <c r="I1" s="25" t="s">
        <v>13</v>
      </c>
      <c r="J1" s="25" t="s">
        <v>19</v>
      </c>
      <c r="K1" s="25" t="s">
        <v>14</v>
      </c>
      <c r="L1" s="25" t="s">
        <v>19</v>
      </c>
      <c r="M1" s="25" t="s">
        <v>15</v>
      </c>
      <c r="N1" s="25" t="s">
        <v>19</v>
      </c>
      <c r="O1" s="25" t="s">
        <v>16</v>
      </c>
      <c r="P1" s="25" t="s">
        <v>19</v>
      </c>
      <c r="Q1" s="25" t="s">
        <v>17</v>
      </c>
      <c r="R1" s="25" t="s">
        <v>19</v>
      </c>
      <c r="S1" s="25" t="s">
        <v>18</v>
      </c>
      <c r="T1" s="25" t="s">
        <v>19</v>
      </c>
      <c r="U1" s="25" t="s">
        <v>20</v>
      </c>
      <c r="V1" s="25" t="s">
        <v>19</v>
      </c>
      <c r="W1" s="25" t="s">
        <v>21</v>
      </c>
      <c r="X1" s="25" t="s">
        <v>19</v>
      </c>
      <c r="Y1" s="25" t="s">
        <v>22</v>
      </c>
      <c r="Z1" s="25" t="s">
        <v>19</v>
      </c>
      <c r="AA1" s="25" t="s">
        <v>23</v>
      </c>
      <c r="AB1" s="25" t="s">
        <v>19</v>
      </c>
      <c r="AC1" s="25" t="s">
        <v>25</v>
      </c>
      <c r="AD1" s="25" t="s">
        <v>26</v>
      </c>
      <c r="AE1" s="25" t="s">
        <v>32</v>
      </c>
      <c r="AF1" s="25" t="s">
        <v>27</v>
      </c>
      <c r="AG1" s="25" t="s">
        <v>32</v>
      </c>
      <c r="AH1" s="25" t="s">
        <v>28</v>
      </c>
      <c r="AI1" s="25" t="s">
        <v>32</v>
      </c>
      <c r="AJ1" s="25" t="s">
        <v>29</v>
      </c>
      <c r="AK1" s="25" t="s">
        <v>33</v>
      </c>
      <c r="AL1" s="25" t="s">
        <v>30</v>
      </c>
      <c r="AM1" s="25" t="s">
        <v>32</v>
      </c>
      <c r="AN1" s="25" t="s">
        <v>31</v>
      </c>
      <c r="AO1" s="25" t="s">
        <v>32</v>
      </c>
      <c r="AP1" s="25" t="s">
        <v>34</v>
      </c>
      <c r="AQ1" s="25" t="s">
        <v>35</v>
      </c>
      <c r="AR1" s="25" t="s">
        <v>38</v>
      </c>
      <c r="AS1" s="25" t="s">
        <v>35</v>
      </c>
      <c r="AT1" s="25" t="s">
        <v>36</v>
      </c>
      <c r="AU1" s="25" t="s">
        <v>37</v>
      </c>
      <c r="AV1" s="25" t="s">
        <v>52</v>
      </c>
      <c r="AW1" s="25" t="s">
        <v>53</v>
      </c>
      <c r="AX1" s="25" t="s">
        <v>39</v>
      </c>
      <c r="AY1" s="25" t="s">
        <v>40</v>
      </c>
      <c r="AZ1" s="25" t="s">
        <v>41</v>
      </c>
      <c r="BA1" s="25" t="s">
        <v>19</v>
      </c>
      <c r="BB1" s="25" t="s">
        <v>42</v>
      </c>
      <c r="BC1" s="25" t="s">
        <v>43</v>
      </c>
      <c r="BD1" s="25" t="s">
        <v>44</v>
      </c>
      <c r="BE1" s="25" t="s">
        <v>43</v>
      </c>
      <c r="BF1" s="25" t="s">
        <v>45</v>
      </c>
      <c r="BG1" s="25" t="s">
        <v>43</v>
      </c>
      <c r="BH1" s="25" t="s">
        <v>46</v>
      </c>
      <c r="BI1" s="25" t="s">
        <v>43</v>
      </c>
      <c r="BJ1" s="25" t="s">
        <v>47</v>
      </c>
      <c r="BK1" s="25" t="s">
        <v>43</v>
      </c>
      <c r="BL1" s="25" t="s">
        <v>48</v>
      </c>
      <c r="BM1" s="25" t="s">
        <v>19</v>
      </c>
      <c r="BN1" s="25" t="s">
        <v>49</v>
      </c>
      <c r="BO1" s="25" t="s">
        <v>19</v>
      </c>
      <c r="BP1" s="25" t="s">
        <v>50</v>
      </c>
      <c r="BQ1" s="25" t="s">
        <v>19</v>
      </c>
      <c r="BR1" s="25" t="s">
        <v>51</v>
      </c>
      <c r="BS1" s="35" t="s">
        <v>19</v>
      </c>
    </row>
    <row r="2" spans="1:71" ht="15.75" thickBot="1" x14ac:dyDescent="0.3">
      <c r="A2" s="31"/>
      <c r="B2" s="24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36"/>
    </row>
    <row r="3" spans="1:71" x14ac:dyDescent="0.25">
      <c r="A3" s="10">
        <v>2020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9"/>
    </row>
    <row r="4" spans="1:71" x14ac:dyDescent="0.25">
      <c r="A4" s="11" t="s">
        <v>0</v>
      </c>
      <c r="B4" s="3">
        <v>4859</v>
      </c>
      <c r="C4" s="2">
        <v>451</v>
      </c>
      <c r="D4" s="4">
        <f>C4/B4</f>
        <v>9.281745215064828E-2</v>
      </c>
      <c r="E4" s="2">
        <v>1372</v>
      </c>
      <c r="F4" s="4">
        <f>E4/B4</f>
        <v>0.28236262605474377</v>
      </c>
      <c r="G4" s="2"/>
      <c r="H4" s="4">
        <f>G4/B4</f>
        <v>0</v>
      </c>
      <c r="I4" s="2">
        <v>644</v>
      </c>
      <c r="J4" s="4">
        <f>I4/B4</f>
        <v>0.1325375591685532</v>
      </c>
      <c r="K4" s="2">
        <v>538</v>
      </c>
      <c r="L4" s="4">
        <f>K4/B4</f>
        <v>0.11072237085820127</v>
      </c>
      <c r="M4" s="2">
        <v>597</v>
      </c>
      <c r="N4" s="4">
        <f>M4/B4</f>
        <v>0.12286478699320848</v>
      </c>
      <c r="O4" s="2">
        <v>477</v>
      </c>
      <c r="P4" s="4">
        <f>O4/B4</f>
        <v>9.8168347396583658E-2</v>
      </c>
      <c r="Q4" s="2">
        <v>226</v>
      </c>
      <c r="R4" s="4">
        <f>Q4/B4</f>
        <v>4.6511627906976744E-2</v>
      </c>
      <c r="S4" s="2">
        <v>117</v>
      </c>
      <c r="T4" s="4">
        <f>S4/B4</f>
        <v>2.4079028606709199E-2</v>
      </c>
      <c r="U4" s="3">
        <v>1228</v>
      </c>
      <c r="V4" s="4">
        <f>U4/B4</f>
        <v>0.25272689853879399</v>
      </c>
      <c r="W4" s="3">
        <v>2459</v>
      </c>
      <c r="X4" s="4">
        <f>W4/B4</f>
        <v>0.50607120806750361</v>
      </c>
      <c r="Y4" s="3">
        <v>956</v>
      </c>
      <c r="Z4" s="4">
        <f>Y4/B4</f>
        <v>0.19674830211977773</v>
      </c>
      <c r="AA4" s="3">
        <v>847</v>
      </c>
      <c r="AB4" s="4">
        <f>AA4/B4</f>
        <v>0.1743157028195102</v>
      </c>
      <c r="AC4" s="2">
        <v>2151</v>
      </c>
      <c r="AD4" s="5">
        <v>1775</v>
      </c>
      <c r="AE4" s="4">
        <f>AD4/AC4</f>
        <v>0.82519758251975828</v>
      </c>
      <c r="AF4" s="2">
        <v>618</v>
      </c>
      <c r="AG4" s="4">
        <f>AF4/AD4</f>
        <v>0.34816901408450707</v>
      </c>
      <c r="AH4" s="2">
        <v>1157</v>
      </c>
      <c r="AI4" s="4">
        <f>AH4/AD4</f>
        <v>0.65183098591549293</v>
      </c>
      <c r="AJ4" s="2">
        <v>52300</v>
      </c>
      <c r="AK4" s="4">
        <f>AJ4/AJ12</f>
        <v>0.43009868421052633</v>
      </c>
      <c r="AL4" s="2">
        <v>228</v>
      </c>
      <c r="AM4" s="4">
        <f>AL4/AD4</f>
        <v>0.12845070422535212</v>
      </c>
      <c r="AN4" s="2">
        <v>1547</v>
      </c>
      <c r="AO4" s="4">
        <f>AN4/AD4</f>
        <v>0.8715492957746479</v>
      </c>
      <c r="AP4" s="2">
        <v>23321</v>
      </c>
      <c r="AQ4" s="4">
        <f>AP4/AP12</f>
        <v>0.45323978699420842</v>
      </c>
      <c r="AR4" s="2">
        <v>29672</v>
      </c>
      <c r="AS4" s="4">
        <f>AR4/AR12</f>
        <v>0.44434460967099448</v>
      </c>
      <c r="AT4" s="2">
        <v>11204</v>
      </c>
      <c r="AU4" s="4">
        <f>AT4/AT12</f>
        <v>0.40604501141593885</v>
      </c>
      <c r="AV4" s="2">
        <v>2012</v>
      </c>
      <c r="AW4" s="4">
        <f>AV4/B4</f>
        <v>0.41407697057007614</v>
      </c>
      <c r="AX4" s="2">
        <v>457</v>
      </c>
      <c r="AY4" s="4">
        <f>AX4/AD4</f>
        <v>0.25746478873239437</v>
      </c>
      <c r="AZ4" s="6">
        <v>1425</v>
      </c>
      <c r="BA4" s="4">
        <f>AZ4/B4</f>
        <v>0.29327022020991972</v>
      </c>
      <c r="BB4" s="5">
        <v>68</v>
      </c>
      <c r="BC4" s="4">
        <f>BB4/AZ4</f>
        <v>4.7719298245614036E-2</v>
      </c>
      <c r="BD4" s="5">
        <v>56</v>
      </c>
      <c r="BE4" s="4">
        <f>BD4/AZ4</f>
        <v>3.9298245614035089E-2</v>
      </c>
      <c r="BF4" s="5">
        <v>831</v>
      </c>
      <c r="BG4" s="4">
        <f>BF4/AZ4</f>
        <v>0.5831578947368421</v>
      </c>
      <c r="BH4" s="5">
        <v>333</v>
      </c>
      <c r="BI4" s="4">
        <f>BH4/AZ4</f>
        <v>0.2336842105263158</v>
      </c>
      <c r="BJ4" s="5">
        <v>137</v>
      </c>
      <c r="BK4" s="4">
        <f>BJ4/AZ4</f>
        <v>9.6140350877192984E-2</v>
      </c>
      <c r="BL4" s="6">
        <v>1114</v>
      </c>
      <c r="BM4" s="4">
        <f>BL4/B4</f>
        <v>0.22926528092200041</v>
      </c>
      <c r="BN4" s="5">
        <v>3073</v>
      </c>
      <c r="BO4" s="4">
        <f>BN4/B4</f>
        <v>0.63243465733690063</v>
      </c>
      <c r="BP4" s="5">
        <v>602</v>
      </c>
      <c r="BQ4" s="4">
        <f>BP4/B4</f>
        <v>0.12389380530973451</v>
      </c>
      <c r="BR4" s="5">
        <v>733</v>
      </c>
      <c r="BS4" s="12">
        <f>BR4/B4</f>
        <v>0.15085408520271662</v>
      </c>
    </row>
    <row r="5" spans="1:71" x14ac:dyDescent="0.25">
      <c r="A5" s="11" t="s">
        <v>1</v>
      </c>
      <c r="B5" s="3">
        <v>4067</v>
      </c>
      <c r="C5" s="2">
        <v>149</v>
      </c>
      <c r="D5" s="4">
        <f t="shared" ref="D5:D12" si="0">C5/B5</f>
        <v>3.663634128350135E-2</v>
      </c>
      <c r="E5" s="2">
        <v>1204</v>
      </c>
      <c r="F5" s="4">
        <f t="shared" ref="F5:F12" si="1">E5/B5</f>
        <v>0.29604130808950085</v>
      </c>
      <c r="G5" s="2">
        <v>358</v>
      </c>
      <c r="H5" s="4">
        <f t="shared" ref="H5:H12" si="2">G5/B5</f>
        <v>8.8025571674452907E-2</v>
      </c>
      <c r="I5" s="2">
        <v>615</v>
      </c>
      <c r="J5" s="4">
        <f t="shared" ref="J5:J12" si="3">I5/B5</f>
        <v>0.15121711335136465</v>
      </c>
      <c r="K5" s="2">
        <v>369</v>
      </c>
      <c r="L5" s="4">
        <f t="shared" ref="L5:L12" si="4">K5/B5</f>
        <v>9.0730268010818779E-2</v>
      </c>
      <c r="M5" s="2">
        <v>687</v>
      </c>
      <c r="N5" s="4">
        <f t="shared" ref="N5:N12" si="5">M5/B5</f>
        <v>0.16892058028030491</v>
      </c>
      <c r="O5" s="2">
        <v>375</v>
      </c>
      <c r="P5" s="4">
        <f t="shared" ref="P5:P12" si="6">O5/B5</f>
        <v>9.2205556921563805E-2</v>
      </c>
      <c r="Q5" s="2">
        <v>241</v>
      </c>
      <c r="R5" s="4">
        <f t="shared" ref="R5:R12" si="7">Q5/B5</f>
        <v>5.9257437914925007E-2</v>
      </c>
      <c r="S5" s="2">
        <v>69</v>
      </c>
      <c r="T5" s="4">
        <f t="shared" ref="T5:T12" si="8">S5/B5</f>
        <v>1.6965822473567739E-2</v>
      </c>
      <c r="U5" s="3">
        <v>1601</v>
      </c>
      <c r="V5" s="4">
        <f t="shared" ref="V5:V12" si="9">U5/B5</f>
        <v>0.39365625768379642</v>
      </c>
      <c r="W5" s="3">
        <v>1420</v>
      </c>
      <c r="X5" s="4">
        <f t="shared" ref="X5:X12" si="10">W5/B5</f>
        <v>0.34915170887632163</v>
      </c>
      <c r="Y5" s="3">
        <v>161</v>
      </c>
      <c r="Z5" s="4">
        <f t="shared" ref="Z5:Z12" si="11">Y5/B5</f>
        <v>3.9586919104991396E-2</v>
      </c>
      <c r="AA5" s="3">
        <v>1462</v>
      </c>
      <c r="AB5" s="4">
        <f t="shared" ref="AB5:AB12" si="12">AA5/B5</f>
        <v>0.35947873125153673</v>
      </c>
      <c r="AC5" s="2">
        <v>1526</v>
      </c>
      <c r="AD5" s="5">
        <v>1335</v>
      </c>
      <c r="AE5" s="4">
        <f t="shared" ref="AE5:AE12" si="13">AD5/AC5</f>
        <v>0.87483617300131067</v>
      </c>
      <c r="AF5" s="2">
        <v>562</v>
      </c>
      <c r="AG5" s="4">
        <f t="shared" ref="AG5:AG12" si="14">AF5/AD5</f>
        <v>0.42097378277153558</v>
      </c>
      <c r="AH5" s="2">
        <v>773</v>
      </c>
      <c r="AI5" s="4">
        <f t="shared" ref="AI5:AI12" si="15">AH5/AD5</f>
        <v>0.57902621722846437</v>
      </c>
      <c r="AJ5" s="2">
        <v>51900</v>
      </c>
      <c r="AK5" s="4">
        <f>AJ5/AJ12</f>
        <v>0.42680921052631576</v>
      </c>
      <c r="AL5" s="2">
        <v>177</v>
      </c>
      <c r="AM5" s="4">
        <f t="shared" ref="AM5:AM12" si="16">AL5/AD5</f>
        <v>0.13258426966292136</v>
      </c>
      <c r="AN5" s="2">
        <v>1158</v>
      </c>
      <c r="AO5" s="4">
        <f t="shared" ref="AO5:AO12" si="17">AN5/AD5</f>
        <v>0.86741573033707864</v>
      </c>
      <c r="AP5" s="2">
        <v>31492</v>
      </c>
      <c r="AQ5" s="4">
        <f>AP5/AP12</f>
        <v>0.61204182376491623</v>
      </c>
      <c r="AR5" s="2">
        <v>40041</v>
      </c>
      <c r="AS5" s="4">
        <f>AR5/AR12</f>
        <v>0.59962262455635917</v>
      </c>
      <c r="AT5" s="2">
        <v>13939</v>
      </c>
      <c r="AU5" s="4">
        <f>AT5/AT12</f>
        <v>0.50516435327800524</v>
      </c>
      <c r="AV5" s="2">
        <v>1368</v>
      </c>
      <c r="AW5" s="4">
        <f t="shared" ref="AW5:AW12" si="18">AV5/B5</f>
        <v>0.33636587164986476</v>
      </c>
      <c r="AX5" s="2">
        <v>420</v>
      </c>
      <c r="AY5" s="4">
        <f t="shared" ref="AY5:AY12" si="19">AX5/AD5</f>
        <v>0.3146067415730337</v>
      </c>
      <c r="AZ5" s="6">
        <v>1162</v>
      </c>
      <c r="BA5" s="4">
        <f t="shared" ref="BA5:BA11" si="20">AZ5/B5</f>
        <v>0.2857142857142857</v>
      </c>
      <c r="BB5" s="5">
        <v>0</v>
      </c>
      <c r="BC5" s="4">
        <f>BB5/AZ5</f>
        <v>0</v>
      </c>
      <c r="BD5" s="5">
        <v>55</v>
      </c>
      <c r="BE5" s="4">
        <f t="shared" ref="BE5:BE12" si="21">BD5/AZ5</f>
        <v>4.7332185886402756E-2</v>
      </c>
      <c r="BF5" s="5">
        <v>666</v>
      </c>
      <c r="BG5" s="4">
        <f t="shared" ref="BG5:BG12" si="22">BF5/AZ5</f>
        <v>0.57314974182444067</v>
      </c>
      <c r="BH5" s="5">
        <v>318</v>
      </c>
      <c r="BI5" s="4">
        <f t="shared" ref="BI5:BI12" si="23">BH5/AZ5</f>
        <v>0.27366609294320138</v>
      </c>
      <c r="BJ5" s="5">
        <v>123</v>
      </c>
      <c r="BK5" s="4">
        <f t="shared" ref="BK5:BK12" si="24">BJ5/AZ5</f>
        <v>0.10585197934595525</v>
      </c>
      <c r="BL5" s="6">
        <v>722</v>
      </c>
      <c r="BM5" s="4">
        <f t="shared" ref="BM5:BM12" si="25">BL5/B5</f>
        <v>0.17752643225965084</v>
      </c>
      <c r="BN5" s="5">
        <v>2555</v>
      </c>
      <c r="BO5" s="4">
        <f t="shared" ref="BO5:BO12" si="26">BN5/B5</f>
        <v>0.62822719449225473</v>
      </c>
      <c r="BP5" s="5">
        <v>1234</v>
      </c>
      <c r="BQ5" s="4">
        <f t="shared" ref="BQ5:BQ12" si="27">BP5/B5</f>
        <v>0.30341775264322596</v>
      </c>
      <c r="BR5" s="5">
        <v>129</v>
      </c>
      <c r="BS5" s="12">
        <f t="shared" ref="BS5:BS12" si="28">BR5/B5</f>
        <v>3.1718711581017953E-2</v>
      </c>
    </row>
    <row r="6" spans="1:71" x14ac:dyDescent="0.25">
      <c r="A6" s="11" t="s">
        <v>2</v>
      </c>
      <c r="B6" s="3">
        <v>3153</v>
      </c>
      <c r="C6" s="2">
        <v>272</v>
      </c>
      <c r="D6" s="4">
        <f t="shared" si="0"/>
        <v>8.6267047256581034E-2</v>
      </c>
      <c r="E6" s="2">
        <v>637</v>
      </c>
      <c r="F6" s="4">
        <f t="shared" si="1"/>
        <v>0.20202981287662544</v>
      </c>
      <c r="G6" s="2">
        <v>189</v>
      </c>
      <c r="H6" s="4">
        <f t="shared" si="2"/>
        <v>5.9942911512844907E-2</v>
      </c>
      <c r="I6" s="2">
        <v>629</v>
      </c>
      <c r="J6" s="4">
        <f t="shared" si="3"/>
        <v>0.19949254678084363</v>
      </c>
      <c r="K6" s="2">
        <v>661</v>
      </c>
      <c r="L6" s="4">
        <f t="shared" si="4"/>
        <v>0.20964161116397081</v>
      </c>
      <c r="M6" s="2">
        <v>194</v>
      </c>
      <c r="N6" s="4">
        <f t="shared" si="5"/>
        <v>6.1528702822708531E-2</v>
      </c>
      <c r="O6" s="2">
        <v>262</v>
      </c>
      <c r="P6" s="4">
        <f t="shared" si="6"/>
        <v>8.3095464636853786E-2</v>
      </c>
      <c r="Q6" s="2">
        <v>194</v>
      </c>
      <c r="R6" s="4">
        <f t="shared" si="7"/>
        <v>6.1528702822708531E-2</v>
      </c>
      <c r="S6" s="2">
        <v>115</v>
      </c>
      <c r="T6" s="4">
        <f t="shared" si="8"/>
        <v>3.6473200126863302E-2</v>
      </c>
      <c r="U6" s="3">
        <v>1823</v>
      </c>
      <c r="V6" s="4">
        <f t="shared" si="9"/>
        <v>0.57817951157627656</v>
      </c>
      <c r="W6" s="3">
        <v>773</v>
      </c>
      <c r="X6" s="4">
        <f t="shared" si="10"/>
        <v>0.24516333650491595</v>
      </c>
      <c r="Y6" s="3">
        <v>199</v>
      </c>
      <c r="Z6" s="4">
        <f t="shared" si="11"/>
        <v>6.3114494132572155E-2</v>
      </c>
      <c r="AA6" s="3">
        <v>597</v>
      </c>
      <c r="AB6" s="4">
        <f t="shared" si="12"/>
        <v>0.18934348239771645</v>
      </c>
      <c r="AC6" s="2">
        <v>1244</v>
      </c>
      <c r="AD6" s="5">
        <v>1091</v>
      </c>
      <c r="AE6" s="4">
        <f t="shared" si="13"/>
        <v>0.87700964630225076</v>
      </c>
      <c r="AF6" s="2">
        <v>740</v>
      </c>
      <c r="AG6" s="4">
        <f t="shared" si="14"/>
        <v>0.67827681026581121</v>
      </c>
      <c r="AH6" s="2">
        <v>351</v>
      </c>
      <c r="AI6" s="4">
        <f t="shared" si="15"/>
        <v>0.32172318973418884</v>
      </c>
      <c r="AJ6" s="2">
        <v>65000</v>
      </c>
      <c r="AK6" s="4">
        <f>AJ6/AJ12</f>
        <v>0.53453947368421051</v>
      </c>
      <c r="AL6" s="2">
        <v>50</v>
      </c>
      <c r="AM6" s="4">
        <f t="shared" si="16"/>
        <v>4.5829514207149404E-2</v>
      </c>
      <c r="AN6" s="2">
        <v>1041</v>
      </c>
      <c r="AO6" s="4">
        <f t="shared" si="17"/>
        <v>0.95417048579285058</v>
      </c>
      <c r="AP6" s="2">
        <v>42807</v>
      </c>
      <c r="AQ6" s="4">
        <f>AP6/AP12</f>
        <v>0.83194698177012483</v>
      </c>
      <c r="AR6" s="2">
        <v>53752</v>
      </c>
      <c r="AS6" s="4">
        <f>AR6/AR12</f>
        <v>0.80494781137217908</v>
      </c>
      <c r="AT6" s="2">
        <v>20210</v>
      </c>
      <c r="AU6" s="4">
        <f>AT6/AT12</f>
        <v>0.73243213858587319</v>
      </c>
      <c r="AV6" s="2">
        <v>986</v>
      </c>
      <c r="AW6" s="4">
        <f t="shared" si="18"/>
        <v>0.31271804630510625</v>
      </c>
      <c r="AX6" s="2">
        <v>317</v>
      </c>
      <c r="AY6" s="4">
        <f t="shared" si="19"/>
        <v>0.29055912007332724</v>
      </c>
      <c r="AZ6" s="6">
        <v>737</v>
      </c>
      <c r="BA6" s="4">
        <f t="shared" si="20"/>
        <v>0.23374563907389787</v>
      </c>
      <c r="BB6" s="5">
        <v>27</v>
      </c>
      <c r="BC6" s="4">
        <f t="shared" ref="BC6:BC12" si="29">BB6/AZ6</f>
        <v>3.6635006784260515E-2</v>
      </c>
      <c r="BD6" s="5">
        <v>7</v>
      </c>
      <c r="BE6" s="4">
        <f t="shared" si="21"/>
        <v>9.497964721845319E-3</v>
      </c>
      <c r="BF6" s="5">
        <v>329</v>
      </c>
      <c r="BG6" s="4">
        <f t="shared" si="22"/>
        <v>0.44640434192673001</v>
      </c>
      <c r="BH6" s="5">
        <v>241</v>
      </c>
      <c r="BI6" s="4">
        <f t="shared" si="23"/>
        <v>0.32700135685210313</v>
      </c>
      <c r="BJ6" s="5">
        <v>133</v>
      </c>
      <c r="BK6" s="4">
        <f t="shared" si="24"/>
        <v>0.18046132971506107</v>
      </c>
      <c r="BL6" s="6">
        <v>294</v>
      </c>
      <c r="BM6" s="4">
        <f t="shared" si="25"/>
        <v>9.3244529019980968E-2</v>
      </c>
      <c r="BN6" s="5">
        <v>2209</v>
      </c>
      <c r="BO6" s="4">
        <f t="shared" si="26"/>
        <v>0.70060260069774816</v>
      </c>
      <c r="BP6" s="5">
        <v>420</v>
      </c>
      <c r="BQ6" s="4">
        <f t="shared" si="27"/>
        <v>0.13320647002854424</v>
      </c>
      <c r="BR6" s="5">
        <v>178</v>
      </c>
      <c r="BS6" s="12">
        <f t="shared" si="28"/>
        <v>5.645417063114494E-2</v>
      </c>
    </row>
    <row r="7" spans="1:71" x14ac:dyDescent="0.25">
      <c r="A7" s="11" t="s">
        <v>3</v>
      </c>
      <c r="B7" s="3">
        <v>5376</v>
      </c>
      <c r="C7" s="2">
        <v>447</v>
      </c>
      <c r="D7" s="4">
        <f t="shared" si="0"/>
        <v>8.3147321428571425E-2</v>
      </c>
      <c r="E7" s="2">
        <v>1359</v>
      </c>
      <c r="F7" s="4">
        <f t="shared" si="1"/>
        <v>0.25279017857142855</v>
      </c>
      <c r="G7" s="2">
        <v>410</v>
      </c>
      <c r="H7" s="4">
        <f t="shared" si="2"/>
        <v>7.6264880952380959E-2</v>
      </c>
      <c r="I7" s="2">
        <v>765</v>
      </c>
      <c r="J7" s="4">
        <f t="shared" si="3"/>
        <v>0.14229910714285715</v>
      </c>
      <c r="K7" s="2">
        <v>638</v>
      </c>
      <c r="L7" s="4">
        <f t="shared" si="4"/>
        <v>0.11867559523809523</v>
      </c>
      <c r="M7" s="2">
        <v>673</v>
      </c>
      <c r="N7" s="4">
        <f t="shared" si="5"/>
        <v>0.12518601190476192</v>
      </c>
      <c r="O7" s="2">
        <v>548</v>
      </c>
      <c r="P7" s="4">
        <f t="shared" si="6"/>
        <v>0.10193452380952381</v>
      </c>
      <c r="Q7" s="2">
        <v>391</v>
      </c>
      <c r="R7" s="4">
        <f t="shared" si="7"/>
        <v>7.2730654761904767E-2</v>
      </c>
      <c r="S7" s="2">
        <v>145</v>
      </c>
      <c r="T7" s="4">
        <f t="shared" si="8"/>
        <v>2.6971726190476192E-2</v>
      </c>
      <c r="U7" s="3">
        <v>3593</v>
      </c>
      <c r="V7" s="4">
        <f t="shared" si="9"/>
        <v>0.66834077380952384</v>
      </c>
      <c r="W7" s="3">
        <v>340</v>
      </c>
      <c r="X7" s="4">
        <f t="shared" si="10"/>
        <v>6.3244047619047616E-2</v>
      </c>
      <c r="Y7" s="3">
        <v>110</v>
      </c>
      <c r="Z7" s="4">
        <f t="shared" si="11"/>
        <v>2.0461309523809524E-2</v>
      </c>
      <c r="AA7" s="3">
        <v>683</v>
      </c>
      <c r="AB7" s="4">
        <f t="shared" si="12"/>
        <v>0.12704613095238096</v>
      </c>
      <c r="AC7" s="2">
        <v>2196</v>
      </c>
      <c r="AD7" s="5">
        <v>2014</v>
      </c>
      <c r="AE7" s="4">
        <f t="shared" si="13"/>
        <v>0.91712204007285969</v>
      </c>
      <c r="AF7" s="2">
        <v>1687</v>
      </c>
      <c r="AG7" s="4">
        <f t="shared" si="14"/>
        <v>0.83763654419066536</v>
      </c>
      <c r="AH7" s="2">
        <v>327</v>
      </c>
      <c r="AI7" s="4">
        <f t="shared" si="15"/>
        <v>0.16236345580933464</v>
      </c>
      <c r="AJ7" s="2">
        <v>110800</v>
      </c>
      <c r="AK7" s="4">
        <f>AJ7/AJ12</f>
        <v>0.91118421052631582</v>
      </c>
      <c r="AL7" s="2">
        <v>0</v>
      </c>
      <c r="AM7" s="4">
        <f t="shared" si="16"/>
        <v>0</v>
      </c>
      <c r="AN7" s="2">
        <v>2014</v>
      </c>
      <c r="AO7" s="4">
        <f t="shared" si="17"/>
        <v>1</v>
      </c>
      <c r="AP7" s="2">
        <v>58646</v>
      </c>
      <c r="AQ7" s="4">
        <f>AP7/AP12</f>
        <v>1.1397753333074203</v>
      </c>
      <c r="AR7" s="2">
        <v>63113</v>
      </c>
      <c r="AS7" s="4">
        <f>AR7/AR12</f>
        <v>0.94513080851191278</v>
      </c>
      <c r="AT7" s="2">
        <v>24153</v>
      </c>
      <c r="AU7" s="4">
        <f>AT7/AT12</f>
        <v>0.87533069981517053</v>
      </c>
      <c r="AV7" s="2">
        <v>668</v>
      </c>
      <c r="AW7" s="4">
        <f t="shared" si="18"/>
        <v>0.12425595238095238</v>
      </c>
      <c r="AX7" s="2">
        <v>360</v>
      </c>
      <c r="AY7" s="4">
        <f t="shared" si="19"/>
        <v>0.17874875868917578</v>
      </c>
      <c r="AZ7" s="6">
        <v>1586</v>
      </c>
      <c r="BA7" s="4">
        <f t="shared" si="20"/>
        <v>0.29501488095238093</v>
      </c>
      <c r="BB7" s="5">
        <v>171</v>
      </c>
      <c r="BC7" s="4">
        <f t="shared" si="29"/>
        <v>0.10781841109709962</v>
      </c>
      <c r="BD7" s="5">
        <v>103</v>
      </c>
      <c r="BE7" s="4">
        <f t="shared" si="21"/>
        <v>6.4943253467843631E-2</v>
      </c>
      <c r="BF7" s="5">
        <v>773</v>
      </c>
      <c r="BG7" s="4">
        <f t="shared" si="22"/>
        <v>0.48738965952080704</v>
      </c>
      <c r="BH7" s="5">
        <v>313</v>
      </c>
      <c r="BI7" s="4">
        <f t="shared" si="23"/>
        <v>0.19735182849936947</v>
      </c>
      <c r="BJ7" s="5">
        <v>226</v>
      </c>
      <c r="BK7" s="4">
        <f t="shared" si="24"/>
        <v>0.1424968474148802</v>
      </c>
      <c r="BL7" s="6">
        <v>594</v>
      </c>
      <c r="BM7" s="4">
        <f t="shared" si="25"/>
        <v>0.11049107142857142</v>
      </c>
      <c r="BN7" s="5">
        <v>4163</v>
      </c>
      <c r="BO7" s="4">
        <f t="shared" si="26"/>
        <v>0.77436755952380953</v>
      </c>
      <c r="BP7" s="5">
        <v>631</v>
      </c>
      <c r="BQ7" s="4">
        <f t="shared" si="27"/>
        <v>0.1173735119047619</v>
      </c>
      <c r="BR7" s="5">
        <v>70</v>
      </c>
      <c r="BS7" s="12">
        <f t="shared" si="28"/>
        <v>1.3020833333333334E-2</v>
      </c>
    </row>
    <row r="8" spans="1:71" x14ac:dyDescent="0.25">
      <c r="A8" s="11" t="s">
        <v>4</v>
      </c>
      <c r="B8" s="3">
        <v>6228</v>
      </c>
      <c r="C8" s="2">
        <v>452</v>
      </c>
      <c r="D8" s="4">
        <f t="shared" si="0"/>
        <v>7.2575465639049458E-2</v>
      </c>
      <c r="E8" s="2">
        <v>1513</v>
      </c>
      <c r="F8" s="4">
        <f t="shared" si="1"/>
        <v>0.24293513166345537</v>
      </c>
      <c r="G8" s="2">
        <v>134</v>
      </c>
      <c r="H8" s="4">
        <f t="shared" si="2"/>
        <v>2.1515735388567759E-2</v>
      </c>
      <c r="I8" s="2">
        <v>1016</v>
      </c>
      <c r="J8" s="4">
        <f t="shared" si="3"/>
        <v>0.16313423249839434</v>
      </c>
      <c r="K8" s="2">
        <v>799</v>
      </c>
      <c r="L8" s="4">
        <f t="shared" si="4"/>
        <v>0.12829158638407193</v>
      </c>
      <c r="M8" s="2">
        <v>887</v>
      </c>
      <c r="N8" s="4">
        <f t="shared" si="5"/>
        <v>0.14242132305716121</v>
      </c>
      <c r="O8" s="2">
        <v>758</v>
      </c>
      <c r="P8" s="4">
        <f t="shared" si="6"/>
        <v>0.12170841361592806</v>
      </c>
      <c r="Q8" s="2">
        <v>421</v>
      </c>
      <c r="R8" s="4">
        <f t="shared" si="7"/>
        <v>6.7597944765574819E-2</v>
      </c>
      <c r="S8" s="2">
        <v>248</v>
      </c>
      <c r="T8" s="4">
        <f t="shared" si="8"/>
        <v>3.9820166987797043E-2</v>
      </c>
      <c r="U8" s="3">
        <v>2604</v>
      </c>
      <c r="V8" s="4">
        <f t="shared" si="9"/>
        <v>0.41811175337186895</v>
      </c>
      <c r="W8" s="3">
        <v>2369</v>
      </c>
      <c r="X8" s="4">
        <f t="shared" si="10"/>
        <v>0.38037893384714194</v>
      </c>
      <c r="Y8" s="3">
        <v>588</v>
      </c>
      <c r="Z8" s="4">
        <f t="shared" si="11"/>
        <v>9.4412331406551059E-2</v>
      </c>
      <c r="AA8" s="3">
        <v>1410</v>
      </c>
      <c r="AB8" s="4">
        <f t="shared" si="12"/>
        <v>0.22639691714836224</v>
      </c>
      <c r="AC8" s="2">
        <v>2813</v>
      </c>
      <c r="AD8" s="5">
        <v>2515</v>
      </c>
      <c r="AE8" s="4">
        <f t="shared" si="13"/>
        <v>0.89406327763953075</v>
      </c>
      <c r="AF8" s="2">
        <v>772</v>
      </c>
      <c r="AG8" s="4">
        <f t="shared" si="14"/>
        <v>0.30695825049701791</v>
      </c>
      <c r="AH8" s="2">
        <v>1743</v>
      </c>
      <c r="AI8" s="4">
        <f t="shared" si="15"/>
        <v>0.69304174950298214</v>
      </c>
      <c r="AJ8" s="2">
        <v>68600</v>
      </c>
      <c r="AK8" s="4">
        <f>AJ8/AJ12</f>
        <v>0.56414473684210531</v>
      </c>
      <c r="AL8" s="2">
        <v>329</v>
      </c>
      <c r="AM8" s="4">
        <f t="shared" si="16"/>
        <v>0.13081510934393639</v>
      </c>
      <c r="AN8" s="2">
        <v>2186</v>
      </c>
      <c r="AO8" s="4">
        <f t="shared" si="17"/>
        <v>0.86918489065606364</v>
      </c>
      <c r="AP8" s="2">
        <v>43467</v>
      </c>
      <c r="AQ8" s="4">
        <f>AP8/AP12</f>
        <v>0.84477397286897038</v>
      </c>
      <c r="AR8" s="2">
        <v>49216</v>
      </c>
      <c r="AS8" s="4">
        <f>AR8/AR12</f>
        <v>0.7370202315168396</v>
      </c>
      <c r="AT8" s="2">
        <v>20381</v>
      </c>
      <c r="AU8" s="4">
        <f>AT8/AT12</f>
        <v>0.73862936251947953</v>
      </c>
      <c r="AV8" s="2">
        <v>508</v>
      </c>
      <c r="AW8" s="4">
        <f t="shared" si="18"/>
        <v>8.1567116249197172E-2</v>
      </c>
      <c r="AX8" s="2">
        <v>491</v>
      </c>
      <c r="AY8" s="4">
        <f t="shared" si="19"/>
        <v>0.19522862823061629</v>
      </c>
      <c r="AZ8" s="6">
        <v>2012</v>
      </c>
      <c r="BA8" s="4">
        <f t="shared" si="20"/>
        <v>0.32305716120745021</v>
      </c>
      <c r="BB8" s="5">
        <v>0</v>
      </c>
      <c r="BC8" s="4">
        <f t="shared" si="29"/>
        <v>0</v>
      </c>
      <c r="BD8" s="5">
        <v>95</v>
      </c>
      <c r="BE8" s="4">
        <f t="shared" si="21"/>
        <v>4.7216699801192842E-2</v>
      </c>
      <c r="BF8" s="5">
        <v>901</v>
      </c>
      <c r="BG8" s="4">
        <f t="shared" si="22"/>
        <v>0.44781312127236583</v>
      </c>
      <c r="BH8" s="5">
        <v>383</v>
      </c>
      <c r="BI8" s="4">
        <f t="shared" si="23"/>
        <v>0.19035785288270377</v>
      </c>
      <c r="BJ8" s="5">
        <v>633</v>
      </c>
      <c r="BK8" s="4">
        <f t="shared" si="24"/>
        <v>0.31461232604373757</v>
      </c>
      <c r="BL8" s="6">
        <v>994</v>
      </c>
      <c r="BM8" s="4">
        <f t="shared" si="25"/>
        <v>0.15960179833012203</v>
      </c>
      <c r="BN8" s="5">
        <v>3995</v>
      </c>
      <c r="BO8" s="4">
        <f t="shared" si="26"/>
        <v>0.64145793192035971</v>
      </c>
      <c r="BP8" s="5">
        <v>1136</v>
      </c>
      <c r="BQ8" s="4">
        <f t="shared" si="27"/>
        <v>0.18240205523442518</v>
      </c>
      <c r="BR8" s="5">
        <v>538</v>
      </c>
      <c r="BS8" s="12">
        <f t="shared" si="28"/>
        <v>8.6384071933204881E-2</v>
      </c>
    </row>
    <row r="9" spans="1:71" x14ac:dyDescent="0.25">
      <c r="A9" s="11" t="s">
        <v>5</v>
      </c>
      <c r="B9" s="3">
        <v>3496</v>
      </c>
      <c r="C9" s="2">
        <v>171</v>
      </c>
      <c r="D9" s="4">
        <f t="shared" si="0"/>
        <v>4.8913043478260872E-2</v>
      </c>
      <c r="E9" s="2">
        <v>1061</v>
      </c>
      <c r="F9" s="4">
        <f t="shared" si="1"/>
        <v>0.30348970251716245</v>
      </c>
      <c r="G9" s="2">
        <v>200</v>
      </c>
      <c r="H9" s="4">
        <f t="shared" si="2"/>
        <v>5.7208237986270026E-2</v>
      </c>
      <c r="I9" s="2">
        <v>341</v>
      </c>
      <c r="J9" s="4">
        <f t="shared" si="3"/>
        <v>9.7540045766590394E-2</v>
      </c>
      <c r="K9" s="2">
        <v>595</v>
      </c>
      <c r="L9" s="4">
        <f t="shared" si="4"/>
        <v>0.17019450800915331</v>
      </c>
      <c r="M9" s="2">
        <v>303</v>
      </c>
      <c r="N9" s="4">
        <f t="shared" si="5"/>
        <v>8.6670480549199083E-2</v>
      </c>
      <c r="O9" s="2">
        <v>381</v>
      </c>
      <c r="P9" s="4">
        <f t="shared" si="6"/>
        <v>0.10898169336384439</v>
      </c>
      <c r="Q9" s="2">
        <v>352</v>
      </c>
      <c r="R9" s="4">
        <f t="shared" si="7"/>
        <v>0.10068649885583524</v>
      </c>
      <c r="S9" s="2">
        <v>92</v>
      </c>
      <c r="T9" s="4">
        <f t="shared" si="8"/>
        <v>2.6315789473684209E-2</v>
      </c>
      <c r="U9" s="3">
        <v>875</v>
      </c>
      <c r="V9" s="4">
        <f t="shared" si="9"/>
        <v>0.25028604118993136</v>
      </c>
      <c r="W9" s="3">
        <v>2023</v>
      </c>
      <c r="X9" s="4">
        <f t="shared" si="10"/>
        <v>0.57866132723112129</v>
      </c>
      <c r="Y9" s="3">
        <v>308</v>
      </c>
      <c r="Z9" s="4">
        <f t="shared" si="11"/>
        <v>8.8100686498855829E-2</v>
      </c>
      <c r="AA9" s="3">
        <v>443</v>
      </c>
      <c r="AB9" s="4">
        <f t="shared" si="12"/>
        <v>0.1267162471395881</v>
      </c>
      <c r="AC9" s="2">
        <v>1233</v>
      </c>
      <c r="AD9" s="5">
        <v>1174</v>
      </c>
      <c r="AE9" s="4">
        <f t="shared" si="13"/>
        <v>0.95214922952149228</v>
      </c>
      <c r="AF9" s="2">
        <v>877</v>
      </c>
      <c r="AG9" s="4">
        <f t="shared" si="14"/>
        <v>0.74701873935264052</v>
      </c>
      <c r="AH9" s="2">
        <v>297</v>
      </c>
      <c r="AI9" s="4">
        <f t="shared" si="15"/>
        <v>0.25298126064735943</v>
      </c>
      <c r="AJ9" s="2">
        <v>72800</v>
      </c>
      <c r="AK9" s="4">
        <f>AJ9/AJ12</f>
        <v>0.59868421052631582</v>
      </c>
      <c r="AL9" s="2">
        <v>89</v>
      </c>
      <c r="AM9" s="4">
        <f t="shared" si="16"/>
        <v>7.5809199318568998E-2</v>
      </c>
      <c r="AN9" s="2">
        <v>1085</v>
      </c>
      <c r="AO9" s="4">
        <f t="shared" si="17"/>
        <v>0.924190800681431</v>
      </c>
      <c r="AP9" s="2">
        <v>39762</v>
      </c>
      <c r="AQ9" s="4">
        <f>AP9/AP12</f>
        <v>0.77276790920045091</v>
      </c>
      <c r="AR9" s="2">
        <v>47236</v>
      </c>
      <c r="AS9" s="4">
        <f>AR9/AR12</f>
        <v>0.70736930380220731</v>
      </c>
      <c r="AT9" s="2">
        <v>17839</v>
      </c>
      <c r="AU9" s="4">
        <f>AT9/AT12</f>
        <v>0.64650454825499226</v>
      </c>
      <c r="AV9" s="2">
        <v>649</v>
      </c>
      <c r="AW9" s="4">
        <f t="shared" si="18"/>
        <v>0.18564073226544622</v>
      </c>
      <c r="AX9" s="2">
        <v>376</v>
      </c>
      <c r="AY9" s="4">
        <f t="shared" si="19"/>
        <v>0.32027257240204432</v>
      </c>
      <c r="AZ9" s="6">
        <v>1119</v>
      </c>
      <c r="BA9" s="4">
        <f t="shared" si="20"/>
        <v>0.32008009153318079</v>
      </c>
      <c r="BB9" s="5">
        <v>5</v>
      </c>
      <c r="BC9" s="4">
        <f t="shared" si="29"/>
        <v>4.4682752457551383E-3</v>
      </c>
      <c r="BD9" s="5">
        <v>101</v>
      </c>
      <c r="BE9" s="4">
        <f t="shared" si="21"/>
        <v>9.0259159964253793E-2</v>
      </c>
      <c r="BF9" s="5">
        <v>478</v>
      </c>
      <c r="BG9" s="4">
        <f t="shared" si="22"/>
        <v>0.42716711349419123</v>
      </c>
      <c r="BH9" s="5">
        <v>413</v>
      </c>
      <c r="BI9" s="4">
        <f t="shared" si="23"/>
        <v>0.36907953529937443</v>
      </c>
      <c r="BJ9" s="5">
        <v>122</v>
      </c>
      <c r="BK9" s="4">
        <f t="shared" si="24"/>
        <v>0.10902591599642537</v>
      </c>
      <c r="BL9" s="6">
        <v>441</v>
      </c>
      <c r="BM9" s="4">
        <f t="shared" si="25"/>
        <v>0.1261441647597254</v>
      </c>
      <c r="BN9" s="5">
        <v>2749</v>
      </c>
      <c r="BO9" s="4">
        <f t="shared" si="26"/>
        <v>0.78632723112128144</v>
      </c>
      <c r="BP9" s="5">
        <v>294</v>
      </c>
      <c r="BQ9" s="4">
        <f t="shared" si="27"/>
        <v>8.409610983981694E-2</v>
      </c>
      <c r="BR9" s="5">
        <v>251</v>
      </c>
      <c r="BS9" s="12">
        <f t="shared" si="28"/>
        <v>7.1796338672768883E-2</v>
      </c>
    </row>
    <row r="10" spans="1:71" x14ac:dyDescent="0.25">
      <c r="A10" s="11" t="s">
        <v>6</v>
      </c>
      <c r="B10" s="3">
        <v>5333</v>
      </c>
      <c r="C10" s="2">
        <v>468</v>
      </c>
      <c r="D10" s="4">
        <f t="shared" si="0"/>
        <v>8.775548471779486E-2</v>
      </c>
      <c r="E10" s="2">
        <v>1193</v>
      </c>
      <c r="F10" s="4">
        <f t="shared" si="1"/>
        <v>0.22370148134258391</v>
      </c>
      <c r="G10" s="2">
        <v>530</v>
      </c>
      <c r="H10" s="4">
        <f t="shared" si="2"/>
        <v>9.9381211325707861E-2</v>
      </c>
      <c r="I10" s="2">
        <v>506</v>
      </c>
      <c r="J10" s="4">
        <f t="shared" si="3"/>
        <v>9.4880930058128629E-2</v>
      </c>
      <c r="K10" s="2">
        <v>391</v>
      </c>
      <c r="L10" s="4">
        <f t="shared" si="4"/>
        <v>7.3317082317644847E-2</v>
      </c>
      <c r="M10" s="2">
        <v>800</v>
      </c>
      <c r="N10" s="4">
        <f t="shared" si="5"/>
        <v>0.15000937558597413</v>
      </c>
      <c r="O10" s="2">
        <v>515</v>
      </c>
      <c r="P10" s="4">
        <f t="shared" si="6"/>
        <v>9.6568535533470848E-2</v>
      </c>
      <c r="Q10" s="2">
        <v>561</v>
      </c>
      <c r="R10" s="4">
        <f t="shared" si="7"/>
        <v>0.10519407462966436</v>
      </c>
      <c r="S10" s="2">
        <v>369</v>
      </c>
      <c r="T10" s="4">
        <f t="shared" si="8"/>
        <v>6.9191824489030565E-2</v>
      </c>
      <c r="U10" s="3">
        <v>675</v>
      </c>
      <c r="V10" s="4">
        <f t="shared" si="9"/>
        <v>0.12657041065066565</v>
      </c>
      <c r="W10" s="3">
        <v>1784</v>
      </c>
      <c r="X10" s="4">
        <f t="shared" si="10"/>
        <v>0.33452090755672231</v>
      </c>
      <c r="Y10" s="3">
        <v>1765</v>
      </c>
      <c r="Z10" s="4">
        <f t="shared" si="11"/>
        <v>0.33095818488655543</v>
      </c>
      <c r="AA10" s="3">
        <v>346</v>
      </c>
      <c r="AB10" s="4">
        <f t="shared" si="12"/>
        <v>6.4879054940933809E-2</v>
      </c>
      <c r="AC10" s="2">
        <v>2509</v>
      </c>
      <c r="AD10" s="5">
        <v>1907</v>
      </c>
      <c r="AE10" s="4">
        <f t="shared" si="13"/>
        <v>0.76006377042646478</v>
      </c>
      <c r="AF10" s="2">
        <v>1127</v>
      </c>
      <c r="AG10" s="4">
        <f t="shared" si="14"/>
        <v>0.59098059779758783</v>
      </c>
      <c r="AH10" s="2">
        <v>780</v>
      </c>
      <c r="AI10" s="4">
        <f t="shared" si="15"/>
        <v>0.40901940220241217</v>
      </c>
      <c r="AJ10" s="2">
        <v>90100</v>
      </c>
      <c r="AK10" s="4">
        <f>AJ10/AJ12</f>
        <v>0.74095394736842102</v>
      </c>
      <c r="AL10" s="2">
        <v>226</v>
      </c>
      <c r="AM10" s="4">
        <f t="shared" si="16"/>
        <v>0.11851074986890404</v>
      </c>
      <c r="AN10" s="2">
        <v>1681</v>
      </c>
      <c r="AO10" s="4">
        <f t="shared" si="17"/>
        <v>0.88148925013109591</v>
      </c>
      <c r="AP10" s="2">
        <v>36012</v>
      </c>
      <c r="AQ10" s="4">
        <f>AP10/AP12</f>
        <v>0.69988727795701011</v>
      </c>
      <c r="AR10" s="2">
        <v>44989</v>
      </c>
      <c r="AS10" s="4">
        <f>AR10/AR12</f>
        <v>0.67371999341090494</v>
      </c>
      <c r="AT10" s="2">
        <v>19233</v>
      </c>
      <c r="AU10" s="4">
        <f>AT10/AT12</f>
        <v>0.69702460769035623</v>
      </c>
      <c r="AV10" s="2">
        <v>796</v>
      </c>
      <c r="AW10" s="4">
        <f t="shared" si="18"/>
        <v>0.14925932870804426</v>
      </c>
      <c r="AX10" s="2">
        <v>240</v>
      </c>
      <c r="AY10" s="4">
        <f t="shared" si="19"/>
        <v>0.12585212375458835</v>
      </c>
      <c r="AZ10" s="6">
        <v>1220</v>
      </c>
      <c r="BA10" s="4">
        <f t="shared" si="20"/>
        <v>0.22876429776861054</v>
      </c>
      <c r="BB10" s="5">
        <v>57</v>
      </c>
      <c r="BC10" s="4">
        <f t="shared" si="29"/>
        <v>4.6721311475409838E-2</v>
      </c>
      <c r="BD10" s="5">
        <v>0</v>
      </c>
      <c r="BE10" s="4">
        <f t="shared" si="21"/>
        <v>0</v>
      </c>
      <c r="BF10" s="5">
        <v>738</v>
      </c>
      <c r="BG10" s="4">
        <f t="shared" si="22"/>
        <v>0.60491803278688527</v>
      </c>
      <c r="BH10" s="5">
        <v>330</v>
      </c>
      <c r="BI10" s="4">
        <f t="shared" si="23"/>
        <v>0.27049180327868855</v>
      </c>
      <c r="BJ10" s="5">
        <v>95</v>
      </c>
      <c r="BK10" s="4">
        <f t="shared" si="24"/>
        <v>7.7868852459016397E-2</v>
      </c>
      <c r="BL10" s="6">
        <v>925</v>
      </c>
      <c r="BM10" s="4">
        <f t="shared" si="25"/>
        <v>0.17344834052128258</v>
      </c>
      <c r="BN10" s="5">
        <v>2955</v>
      </c>
      <c r="BO10" s="4">
        <f t="shared" si="26"/>
        <v>0.55409713107069192</v>
      </c>
      <c r="BP10" s="5">
        <v>355</v>
      </c>
      <c r="BQ10" s="4">
        <f t="shared" si="27"/>
        <v>6.6566660416276013E-2</v>
      </c>
      <c r="BR10" s="5">
        <v>1438</v>
      </c>
      <c r="BS10" s="12">
        <f t="shared" si="28"/>
        <v>0.26964185261578849</v>
      </c>
    </row>
    <row r="11" spans="1:71" x14ac:dyDescent="0.25">
      <c r="A11" s="11" t="s">
        <v>7</v>
      </c>
      <c r="B11" s="3">
        <v>5861</v>
      </c>
      <c r="C11" s="2">
        <v>694</v>
      </c>
      <c r="D11" s="4">
        <f t="shared" si="0"/>
        <v>0.11840982767445829</v>
      </c>
      <c r="E11" s="2">
        <v>1324</v>
      </c>
      <c r="F11" s="4">
        <f t="shared" si="1"/>
        <v>0.22590001706193483</v>
      </c>
      <c r="G11" s="2">
        <v>582</v>
      </c>
      <c r="H11" s="4">
        <f t="shared" si="2"/>
        <v>9.9300460672240229E-2</v>
      </c>
      <c r="I11" s="2">
        <v>541</v>
      </c>
      <c r="J11" s="4">
        <f t="shared" si="3"/>
        <v>9.2305067394642559E-2</v>
      </c>
      <c r="K11" s="2">
        <v>620</v>
      </c>
      <c r="L11" s="4">
        <f t="shared" si="4"/>
        <v>0.10578399590513564</v>
      </c>
      <c r="M11" s="2">
        <v>789</v>
      </c>
      <c r="N11" s="4">
        <f t="shared" si="5"/>
        <v>0.13461866575669681</v>
      </c>
      <c r="O11" s="2">
        <v>605</v>
      </c>
      <c r="P11" s="4">
        <f t="shared" si="6"/>
        <v>0.1032247056816243</v>
      </c>
      <c r="Q11" s="2">
        <v>572</v>
      </c>
      <c r="R11" s="4">
        <f t="shared" si="7"/>
        <v>9.7594267189899331E-2</v>
      </c>
      <c r="S11" s="2">
        <v>134</v>
      </c>
      <c r="T11" s="4">
        <f t="shared" si="8"/>
        <v>2.2862992663368026E-2</v>
      </c>
      <c r="U11" s="3">
        <v>2881</v>
      </c>
      <c r="V11" s="4">
        <f t="shared" si="9"/>
        <v>0.49155434226241257</v>
      </c>
      <c r="W11" s="3">
        <v>2127</v>
      </c>
      <c r="X11" s="4">
        <f t="shared" si="10"/>
        <v>0.36290735369390886</v>
      </c>
      <c r="Y11" s="3">
        <v>330</v>
      </c>
      <c r="Z11" s="4">
        <f t="shared" si="11"/>
        <v>5.6304384917249616E-2</v>
      </c>
      <c r="AA11" s="3">
        <v>275</v>
      </c>
      <c r="AB11" s="4">
        <f t="shared" si="12"/>
        <v>4.6920320764374683E-2</v>
      </c>
      <c r="AC11" s="2">
        <v>2241</v>
      </c>
      <c r="AD11" s="5">
        <v>2062</v>
      </c>
      <c r="AE11" s="4">
        <f t="shared" si="13"/>
        <v>0.92012494422132973</v>
      </c>
      <c r="AF11" s="2">
        <v>1589</v>
      </c>
      <c r="AG11" s="4">
        <f t="shared" si="14"/>
        <v>0.77061105722599421</v>
      </c>
      <c r="AH11" s="2">
        <v>473</v>
      </c>
      <c r="AI11" s="4">
        <f t="shared" si="15"/>
        <v>0.22938894277400582</v>
      </c>
      <c r="AJ11" s="2">
        <v>97100</v>
      </c>
      <c r="AK11" s="4">
        <f>AJ11/AJ12</f>
        <v>0.79851973684210531</v>
      </c>
      <c r="AL11" s="2">
        <v>199</v>
      </c>
      <c r="AM11" s="4">
        <f t="shared" si="16"/>
        <v>9.6508244422890396E-2</v>
      </c>
      <c r="AN11" s="2">
        <v>1863</v>
      </c>
      <c r="AO11" s="4">
        <f t="shared" si="17"/>
        <v>0.90349175557710959</v>
      </c>
      <c r="AP11" s="2">
        <v>46792</v>
      </c>
      <c r="AQ11" s="4">
        <f>AP11/AP12</f>
        <v>0.90939479923815447</v>
      </c>
      <c r="AR11" s="2">
        <v>54941</v>
      </c>
      <c r="AS11" s="4">
        <f>AR11/AR12</f>
        <v>0.82275334321697591</v>
      </c>
      <c r="AT11" s="2">
        <v>19582</v>
      </c>
      <c r="AU11" s="4">
        <f>AT11/AT12</f>
        <v>0.70967274308701478</v>
      </c>
      <c r="AV11" s="2">
        <v>1281</v>
      </c>
      <c r="AW11" s="4">
        <f t="shared" si="18"/>
        <v>0.21856338508786896</v>
      </c>
      <c r="AX11" s="2">
        <v>443</v>
      </c>
      <c r="AY11" s="4">
        <f t="shared" si="19"/>
        <v>0.21483996120271581</v>
      </c>
      <c r="AZ11" s="6">
        <v>1674</v>
      </c>
      <c r="BA11" s="4">
        <f t="shared" si="20"/>
        <v>0.28561678894386622</v>
      </c>
      <c r="BB11" s="5">
        <v>156</v>
      </c>
      <c r="BC11" s="4">
        <f t="shared" si="29"/>
        <v>9.3189964157706098E-2</v>
      </c>
      <c r="BD11" s="5">
        <v>150</v>
      </c>
      <c r="BE11" s="4">
        <f t="shared" si="21"/>
        <v>8.9605734767025089E-2</v>
      </c>
      <c r="BF11" s="5">
        <v>784</v>
      </c>
      <c r="BG11" s="4">
        <f t="shared" si="22"/>
        <v>0.46833930704898447</v>
      </c>
      <c r="BH11" s="5">
        <v>285</v>
      </c>
      <c r="BI11" s="4">
        <f t="shared" si="23"/>
        <v>0.17025089605734767</v>
      </c>
      <c r="BJ11" s="5">
        <v>299</v>
      </c>
      <c r="BK11" s="4">
        <f t="shared" si="24"/>
        <v>0.17861409796893668</v>
      </c>
      <c r="BL11" s="6">
        <v>789</v>
      </c>
      <c r="BM11" s="4">
        <f t="shared" si="25"/>
        <v>0.13461866575669681</v>
      </c>
      <c r="BN11" s="5">
        <v>4629</v>
      </c>
      <c r="BO11" s="4">
        <f t="shared" si="26"/>
        <v>0.78979696297560142</v>
      </c>
      <c r="BP11" s="5">
        <v>184</v>
      </c>
      <c r="BQ11" s="4">
        <f t="shared" si="27"/>
        <v>3.1393960075072516E-2</v>
      </c>
      <c r="BR11" s="5">
        <v>316</v>
      </c>
      <c r="BS11" s="12">
        <f t="shared" si="28"/>
        <v>5.391571404197236E-2</v>
      </c>
    </row>
    <row r="12" spans="1:71" ht="15.75" thickBot="1" x14ac:dyDescent="0.3">
      <c r="A12" s="13" t="s">
        <v>8</v>
      </c>
      <c r="B12" s="18">
        <v>268378</v>
      </c>
      <c r="C12" s="19">
        <v>18966</v>
      </c>
      <c r="D12" s="16">
        <f t="shared" si="0"/>
        <v>7.0668981809239209E-2</v>
      </c>
      <c r="E12" s="19">
        <v>54228</v>
      </c>
      <c r="F12" s="16">
        <f t="shared" si="1"/>
        <v>0.20205829091803351</v>
      </c>
      <c r="G12" s="19">
        <v>20059</v>
      </c>
      <c r="H12" s="16">
        <f t="shared" si="2"/>
        <v>7.4741595808896402E-2</v>
      </c>
      <c r="I12" s="19">
        <v>39971</v>
      </c>
      <c r="J12" s="16">
        <f t="shared" si="3"/>
        <v>0.14893545670658548</v>
      </c>
      <c r="K12" s="19">
        <v>32890</v>
      </c>
      <c r="L12" s="16">
        <f t="shared" si="4"/>
        <v>0.12255102877285023</v>
      </c>
      <c r="M12" s="19">
        <v>31541</v>
      </c>
      <c r="N12" s="16">
        <f t="shared" si="5"/>
        <v>0.11752453628836938</v>
      </c>
      <c r="O12" s="19">
        <v>32691</v>
      </c>
      <c r="P12" s="16">
        <f t="shared" si="6"/>
        <v>0.1218095372944131</v>
      </c>
      <c r="Q12" s="19">
        <v>22515</v>
      </c>
      <c r="R12" s="16">
        <f t="shared" si="7"/>
        <v>8.3892867522673248E-2</v>
      </c>
      <c r="S12" s="19">
        <v>15517</v>
      </c>
      <c r="T12" s="16">
        <f t="shared" si="8"/>
        <v>5.7817704878939405E-2</v>
      </c>
      <c r="U12" s="18">
        <v>193103</v>
      </c>
      <c r="V12" s="16">
        <f t="shared" si="9"/>
        <v>0.7195187384957038</v>
      </c>
      <c r="W12" s="18">
        <v>40350</v>
      </c>
      <c r="X12" s="16">
        <f t="shared" si="10"/>
        <v>0.15034764399466424</v>
      </c>
      <c r="Y12" s="18">
        <v>13423</v>
      </c>
      <c r="Z12" s="16">
        <f t="shared" si="11"/>
        <v>5.0015276960108504E-2</v>
      </c>
      <c r="AA12" s="18">
        <v>24465</v>
      </c>
      <c r="AB12" s="16">
        <f t="shared" si="12"/>
        <v>9.1158738793790842E-2</v>
      </c>
      <c r="AC12" s="19">
        <v>118465</v>
      </c>
      <c r="AD12" s="20">
        <v>108207</v>
      </c>
      <c r="AE12" s="16">
        <f t="shared" si="13"/>
        <v>0.91340902376229272</v>
      </c>
      <c r="AF12" s="19">
        <v>67730</v>
      </c>
      <c r="AG12" s="16">
        <f t="shared" si="14"/>
        <v>0.62592993059598734</v>
      </c>
      <c r="AH12" s="19">
        <v>40477</v>
      </c>
      <c r="AI12" s="16">
        <f t="shared" si="15"/>
        <v>0.37407006940401266</v>
      </c>
      <c r="AJ12" s="19">
        <v>121600</v>
      </c>
      <c r="AK12" s="19"/>
      <c r="AL12" s="19">
        <v>7184</v>
      </c>
      <c r="AM12" s="16">
        <f t="shared" si="16"/>
        <v>6.6391268587059987E-2</v>
      </c>
      <c r="AN12" s="19">
        <v>101023</v>
      </c>
      <c r="AO12" s="16">
        <f t="shared" si="17"/>
        <v>0.93360873141293999</v>
      </c>
      <c r="AP12" s="19">
        <v>51454</v>
      </c>
      <c r="AQ12" s="19"/>
      <c r="AR12" s="19">
        <v>66777</v>
      </c>
      <c r="AS12" s="19"/>
      <c r="AT12" s="19">
        <v>27593</v>
      </c>
      <c r="AU12" s="19"/>
      <c r="AV12" s="19">
        <v>40703</v>
      </c>
      <c r="AW12" s="16">
        <f t="shared" si="18"/>
        <v>0.1516629529991281</v>
      </c>
      <c r="AX12" s="19">
        <v>14471</v>
      </c>
      <c r="AY12" s="16">
        <f t="shared" si="19"/>
        <v>0.13373441644255918</v>
      </c>
      <c r="AZ12" s="22">
        <v>67597</v>
      </c>
      <c r="BA12" s="16">
        <f>AZ12/B12</f>
        <v>0.25187235913524952</v>
      </c>
      <c r="BB12" s="20">
        <v>4751</v>
      </c>
      <c r="BC12" s="16">
        <f t="shared" si="29"/>
        <v>7.0284184209358405E-2</v>
      </c>
      <c r="BD12" s="20">
        <v>3019</v>
      </c>
      <c r="BE12" s="16">
        <f t="shared" si="21"/>
        <v>4.4661745343728271E-2</v>
      </c>
      <c r="BF12" s="20">
        <v>29245</v>
      </c>
      <c r="BG12" s="16">
        <f t="shared" si="22"/>
        <v>0.43263754308623165</v>
      </c>
      <c r="BH12" s="20">
        <v>14449</v>
      </c>
      <c r="BI12" s="16">
        <f t="shared" si="23"/>
        <v>0.21375208958977471</v>
      </c>
      <c r="BJ12" s="20">
        <v>16133</v>
      </c>
      <c r="BK12" s="16">
        <f t="shared" si="24"/>
        <v>0.23866443777090698</v>
      </c>
      <c r="BL12" s="22">
        <v>36958</v>
      </c>
      <c r="BM12" s="16">
        <f t="shared" si="25"/>
        <v>0.13770875407075095</v>
      </c>
      <c r="BN12" s="20">
        <v>217333</v>
      </c>
      <c r="BO12" s="16">
        <f t="shared" si="26"/>
        <v>0.80980184664912924</v>
      </c>
      <c r="BP12" s="20">
        <v>15892</v>
      </c>
      <c r="BQ12" s="16">
        <f t="shared" si="27"/>
        <v>5.9214987815692795E-2</v>
      </c>
      <c r="BR12" s="20">
        <v>10429</v>
      </c>
      <c r="BS12" s="17">
        <f t="shared" si="28"/>
        <v>3.8859369993069479E-2</v>
      </c>
    </row>
    <row r="13" spans="1:71" ht="15.75" thickBot="1" x14ac:dyDescent="0.3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4"/>
    </row>
    <row r="14" spans="1:71" x14ac:dyDescent="0.25">
      <c r="A14" s="10">
        <v>2010</v>
      </c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9"/>
    </row>
    <row r="15" spans="1:71" x14ac:dyDescent="0.25">
      <c r="A15" s="11" t="s">
        <v>0</v>
      </c>
      <c r="B15" s="3">
        <v>5288</v>
      </c>
      <c r="C15" s="2">
        <v>508</v>
      </c>
      <c r="D15" s="4">
        <f>C15/B15</f>
        <v>9.6066565809379723E-2</v>
      </c>
      <c r="E15" s="2">
        <v>1749</v>
      </c>
      <c r="F15" s="4">
        <f>E15/B15</f>
        <v>0.33074886535552195</v>
      </c>
      <c r="G15" s="2">
        <v>404</v>
      </c>
      <c r="H15" s="4">
        <f>G15/B15</f>
        <v>7.6399394856278363E-2</v>
      </c>
      <c r="I15" s="2">
        <v>558</v>
      </c>
      <c r="J15" s="4">
        <f>I15/B15</f>
        <v>0.10552193645990923</v>
      </c>
      <c r="K15" s="2">
        <v>766</v>
      </c>
      <c r="L15" s="4">
        <f>K15/B15</f>
        <v>0.14485627836611195</v>
      </c>
      <c r="M15" s="2">
        <v>574</v>
      </c>
      <c r="N15" s="4">
        <f>M15/B15</f>
        <v>0.10854765506807867</v>
      </c>
      <c r="O15" s="2">
        <v>346</v>
      </c>
      <c r="P15" s="4">
        <f>O15/B15</f>
        <v>6.5431164901664146E-2</v>
      </c>
      <c r="Q15" s="2">
        <v>235</v>
      </c>
      <c r="R15" s="4">
        <f>Q15/B15</f>
        <v>4.4440242057488651E-2</v>
      </c>
      <c r="S15" s="2">
        <v>148</v>
      </c>
      <c r="T15" s="4">
        <f>S15/B15</f>
        <v>2.7987897125567322E-2</v>
      </c>
      <c r="U15" s="3">
        <v>2199</v>
      </c>
      <c r="V15" s="4">
        <f>U15/B15</f>
        <v>0.41584720121028745</v>
      </c>
      <c r="W15" s="3">
        <v>2772</v>
      </c>
      <c r="X15" s="4">
        <f>W15/B15</f>
        <v>0.52420574886535554</v>
      </c>
      <c r="Y15" s="3">
        <v>79</v>
      </c>
      <c r="Z15" s="4">
        <f>Y15/B15</f>
        <v>1.4939485627836611E-2</v>
      </c>
      <c r="AA15" s="3">
        <v>784</v>
      </c>
      <c r="AB15" s="4">
        <f>AA15/B15</f>
        <v>0.14826021180030258</v>
      </c>
      <c r="AC15" s="2">
        <v>2319</v>
      </c>
      <c r="AD15" s="5">
        <v>1955</v>
      </c>
      <c r="AE15" s="4">
        <f t="shared" ref="AE15:AE23" si="30">AD15/AC15</f>
        <v>0.84303579128934891</v>
      </c>
      <c r="AF15" s="2">
        <v>695</v>
      </c>
      <c r="AG15" s="4">
        <f>AF15/AD15</f>
        <v>0.35549872122762149</v>
      </c>
      <c r="AH15" s="2">
        <v>1260</v>
      </c>
      <c r="AI15" s="4">
        <f>AH15/AD15</f>
        <v>0.64450127877237851</v>
      </c>
      <c r="AJ15" s="7">
        <f>(46800*0.257)+46800</f>
        <v>58827.6</v>
      </c>
      <c r="AK15" s="4">
        <f>AJ15/AJ23</f>
        <v>0.46428571428571425</v>
      </c>
      <c r="AL15" s="2">
        <v>269</v>
      </c>
      <c r="AM15" s="4">
        <f>AL15/AD15</f>
        <v>0.13759590792838874</v>
      </c>
      <c r="AN15" s="2">
        <v>1686</v>
      </c>
      <c r="AO15" s="4">
        <f>AN15/AD15</f>
        <v>0.86240409207161128</v>
      </c>
      <c r="AP15" s="2">
        <v>29676</v>
      </c>
      <c r="AQ15" s="4">
        <f>AP15/AP23</f>
        <v>0.56849485642037512</v>
      </c>
      <c r="AR15" s="2">
        <v>42810</v>
      </c>
      <c r="AS15" s="4">
        <f>AR15/AR23</f>
        <v>0.63652313548233619</v>
      </c>
      <c r="AT15" s="2">
        <v>16174</v>
      </c>
      <c r="AU15" s="4">
        <f>AT15/AT23</f>
        <v>0.58697151152240967</v>
      </c>
      <c r="AV15" s="2">
        <v>1962</v>
      </c>
      <c r="AW15" s="4">
        <f>AV15/B15</f>
        <v>0.37102874432677763</v>
      </c>
      <c r="AX15" s="2">
        <v>538</v>
      </c>
      <c r="AY15" s="4">
        <f>AX15/AD15</f>
        <v>0.27519181585677749</v>
      </c>
      <c r="AZ15" s="6">
        <v>1800</v>
      </c>
      <c r="BA15" s="4">
        <f>AZ15/B15</f>
        <v>0.34039334341906202</v>
      </c>
      <c r="BB15" s="5">
        <v>64</v>
      </c>
      <c r="BC15" s="4">
        <f>BB15/AZ15</f>
        <v>3.5555555555555556E-2</v>
      </c>
      <c r="BD15" s="5">
        <v>187</v>
      </c>
      <c r="BE15" s="4">
        <f>BD15/AZ15</f>
        <v>0.10388888888888889</v>
      </c>
      <c r="BF15" s="5">
        <v>775</v>
      </c>
      <c r="BG15" s="4">
        <f>BF15/AZ15</f>
        <v>0.43055555555555558</v>
      </c>
      <c r="BH15" s="5">
        <v>511</v>
      </c>
      <c r="BI15" s="4">
        <f>BH15/AZ15</f>
        <v>0.28388888888888891</v>
      </c>
      <c r="BJ15" s="5">
        <v>263</v>
      </c>
      <c r="BK15" s="4">
        <f>BJ15/AZ15</f>
        <v>0.14611111111111111</v>
      </c>
      <c r="BL15" s="6">
        <v>826</v>
      </c>
      <c r="BM15" s="4">
        <f>BL15/B15</f>
        <v>0.15620272314674735</v>
      </c>
      <c r="BN15" s="5">
        <v>4082</v>
      </c>
      <c r="BO15" s="4">
        <f>BN15/B15</f>
        <v>0.77193645990922843</v>
      </c>
      <c r="BP15" s="5">
        <v>613</v>
      </c>
      <c r="BQ15" s="4">
        <f>BP15/B15</f>
        <v>0.11592284417549167</v>
      </c>
      <c r="BR15" s="5">
        <v>36</v>
      </c>
      <c r="BS15" s="12">
        <f>BR15/B15</f>
        <v>6.8078668683812403E-3</v>
      </c>
    </row>
    <row r="16" spans="1:71" x14ac:dyDescent="0.25">
      <c r="A16" s="11" t="s">
        <v>1</v>
      </c>
      <c r="B16" s="3">
        <v>4157</v>
      </c>
      <c r="C16" s="2">
        <v>451</v>
      </c>
      <c r="D16" s="4">
        <f t="shared" ref="D16:D23" si="31">C16/B16</f>
        <v>0.1084917007457301</v>
      </c>
      <c r="E16" s="2">
        <v>1478</v>
      </c>
      <c r="F16" s="4">
        <f t="shared" ref="F16:F23" si="32">E16/B16</f>
        <v>0.35554486408467645</v>
      </c>
      <c r="G16" s="2">
        <v>337</v>
      </c>
      <c r="H16" s="4">
        <f t="shared" ref="H16:H23" si="33">G16/B16</f>
        <v>8.1068077940822714E-2</v>
      </c>
      <c r="I16" s="2">
        <v>527</v>
      </c>
      <c r="J16" s="4">
        <f t="shared" ref="J16:J23" si="34">I16/B16</f>
        <v>0.12677411594900168</v>
      </c>
      <c r="K16" s="2">
        <v>384</v>
      </c>
      <c r="L16" s="4">
        <f t="shared" ref="L16:L23" si="35">K16/B16</f>
        <v>9.2374308395477514E-2</v>
      </c>
      <c r="M16" s="2">
        <v>421</v>
      </c>
      <c r="N16" s="4">
        <f t="shared" ref="N16:N23" si="36">M16/B16</f>
        <v>0.10127495790233342</v>
      </c>
      <c r="O16" s="2">
        <v>336</v>
      </c>
      <c r="P16" s="4">
        <f t="shared" ref="P16:P23" si="37">O16/B16</f>
        <v>8.082751984604282E-2</v>
      </c>
      <c r="Q16" s="2">
        <v>144</v>
      </c>
      <c r="R16" s="4">
        <f t="shared" ref="R16:R23" si="38">Q16/B16</f>
        <v>3.4640365648304063E-2</v>
      </c>
      <c r="S16" s="2">
        <v>79</v>
      </c>
      <c r="T16" s="4">
        <f t="shared" ref="T16:T23" si="39">S16/B16</f>
        <v>1.9004089487611259E-2</v>
      </c>
      <c r="U16" s="3">
        <v>880</v>
      </c>
      <c r="V16" s="4">
        <f t="shared" ref="V16:V23" si="40">U16/B16</f>
        <v>0.21169112340630261</v>
      </c>
      <c r="W16" s="3">
        <v>2826</v>
      </c>
      <c r="X16" s="4">
        <f t="shared" ref="X16:X23" si="41">W16/B16</f>
        <v>0.6798171758479673</v>
      </c>
      <c r="Y16" s="3">
        <v>0</v>
      </c>
      <c r="Z16" s="4">
        <f t="shared" ref="Z16:Z23" si="42">Y16/B16</f>
        <v>0</v>
      </c>
      <c r="AA16" s="3">
        <v>660</v>
      </c>
      <c r="AB16" s="4">
        <f t="shared" ref="AB16:AB23" si="43">AA16/B16</f>
        <v>0.15876834255472697</v>
      </c>
      <c r="AC16" s="2">
        <v>1629</v>
      </c>
      <c r="AD16" s="5">
        <v>1377</v>
      </c>
      <c r="AE16" s="4">
        <f t="shared" si="30"/>
        <v>0.84530386740331487</v>
      </c>
      <c r="AF16" s="2">
        <v>785</v>
      </c>
      <c r="AG16" s="4">
        <f t="shared" ref="AG16:AG23" si="44">AF16/AD16</f>
        <v>0.570079883805374</v>
      </c>
      <c r="AH16" s="2">
        <v>592</v>
      </c>
      <c r="AI16" s="4">
        <f t="shared" ref="AI16:AI23" si="45">AH16/AD16</f>
        <v>0.429920116194626</v>
      </c>
      <c r="AJ16" s="7">
        <f>(47300*0.257)+47300</f>
        <v>59456.1</v>
      </c>
      <c r="AK16" s="4">
        <f>AJ16/AJ23</f>
        <v>0.46924603174603169</v>
      </c>
      <c r="AL16" s="2">
        <v>160</v>
      </c>
      <c r="AM16" s="4">
        <f t="shared" ref="AM16:AM23" si="46">AL16/AD16</f>
        <v>0.11619462599854757</v>
      </c>
      <c r="AN16" s="2">
        <v>1217</v>
      </c>
      <c r="AO16" s="4">
        <f t="shared" ref="AO16:AO23" si="47">AN16/AD16</f>
        <v>0.88380537400145243</v>
      </c>
      <c r="AP16" s="2">
        <v>31957</v>
      </c>
      <c r="AQ16" s="4">
        <f>AP16/AP23</f>
        <v>0.61219133733070252</v>
      </c>
      <c r="AR16" s="2">
        <v>40521</v>
      </c>
      <c r="AS16" s="4">
        <f>AR16/AR23</f>
        <v>0.60248899726418459</v>
      </c>
      <c r="AT16" s="2">
        <v>13860</v>
      </c>
      <c r="AU16" s="4">
        <f>AT16/AT23</f>
        <v>0.50299401197604787</v>
      </c>
      <c r="AV16" s="2">
        <v>2043</v>
      </c>
      <c r="AW16" s="4">
        <f t="shared" ref="AW16:AW23" si="48">AV16/B16</f>
        <v>0.49146018763531391</v>
      </c>
      <c r="AX16" s="2">
        <v>282</v>
      </c>
      <c r="AY16" s="4">
        <f t="shared" ref="AY16:AY23" si="49">AX16/AD16</f>
        <v>0.20479302832244009</v>
      </c>
      <c r="AZ16" s="6">
        <v>1570</v>
      </c>
      <c r="BA16" s="4">
        <f t="shared" ref="BA16:BA22" si="50">AZ16/B16</f>
        <v>0.37767620880442626</v>
      </c>
      <c r="BB16" s="5">
        <v>55</v>
      </c>
      <c r="BC16" s="4">
        <f>BB16/AZ16</f>
        <v>3.5031847133757961E-2</v>
      </c>
      <c r="BD16" s="5">
        <v>124</v>
      </c>
      <c r="BE16" s="4">
        <f t="shared" ref="BE16:BE23" si="51">BD16/AZ16</f>
        <v>7.8980891719745219E-2</v>
      </c>
      <c r="BF16" s="5">
        <v>805</v>
      </c>
      <c r="BG16" s="4">
        <f t="shared" ref="BG16:BG23" si="52">BF16/AZ16</f>
        <v>0.51273885350318471</v>
      </c>
      <c r="BH16" s="5">
        <v>430</v>
      </c>
      <c r="BI16" s="4">
        <f t="shared" ref="BI16:BI23" si="53">BH16/AZ16</f>
        <v>0.27388535031847133</v>
      </c>
      <c r="BJ16" s="5">
        <v>156</v>
      </c>
      <c r="BK16" s="4">
        <f t="shared" ref="BK16:BK23" si="54">BJ16/AZ16</f>
        <v>9.936305732484077E-2</v>
      </c>
      <c r="BL16" s="6">
        <v>643</v>
      </c>
      <c r="BM16" s="4">
        <f t="shared" ref="BM16:BM23" si="55">BL16/B16</f>
        <v>0.15467885494346884</v>
      </c>
      <c r="BN16" s="5">
        <v>3277</v>
      </c>
      <c r="BO16" s="4">
        <f t="shared" ref="BO16:BO23" si="56">BN16/B16</f>
        <v>0.78830887659369742</v>
      </c>
      <c r="BP16" s="5">
        <v>372</v>
      </c>
      <c r="BQ16" s="4">
        <f t="shared" ref="BQ16:BQ23" si="57">BP16/B16</f>
        <v>8.948761125811884E-2</v>
      </c>
      <c r="BR16" s="5">
        <v>47</v>
      </c>
      <c r="BS16" s="12">
        <f t="shared" ref="BS16:BS23" si="58">BR16/B16</f>
        <v>1.1306230454654799E-2</v>
      </c>
    </row>
    <row r="17" spans="1:71" x14ac:dyDescent="0.25">
      <c r="A17" s="11" t="s">
        <v>2</v>
      </c>
      <c r="B17" s="3">
        <v>2563</v>
      </c>
      <c r="C17" s="2">
        <v>288</v>
      </c>
      <c r="D17" s="4">
        <f t="shared" si="31"/>
        <v>0.11236831837690207</v>
      </c>
      <c r="E17" s="2">
        <v>712</v>
      </c>
      <c r="F17" s="4">
        <f t="shared" si="32"/>
        <v>0.277799453765119</v>
      </c>
      <c r="G17" s="2">
        <v>160</v>
      </c>
      <c r="H17" s="4">
        <f t="shared" si="33"/>
        <v>6.2426843542723369E-2</v>
      </c>
      <c r="I17" s="2">
        <v>371</v>
      </c>
      <c r="J17" s="4">
        <f t="shared" si="34"/>
        <v>0.14475224346468982</v>
      </c>
      <c r="K17" s="2">
        <v>296</v>
      </c>
      <c r="L17" s="4">
        <f t="shared" si="35"/>
        <v>0.11548966055403824</v>
      </c>
      <c r="M17" s="2">
        <v>371</v>
      </c>
      <c r="N17" s="4">
        <f t="shared" si="36"/>
        <v>0.14475224346468982</v>
      </c>
      <c r="O17" s="2">
        <v>192</v>
      </c>
      <c r="P17" s="4">
        <f t="shared" si="37"/>
        <v>7.491221225126804E-2</v>
      </c>
      <c r="Q17" s="2">
        <v>133</v>
      </c>
      <c r="R17" s="4">
        <f t="shared" si="38"/>
        <v>5.1892313694888802E-2</v>
      </c>
      <c r="S17" s="2">
        <v>40</v>
      </c>
      <c r="T17" s="4">
        <f t="shared" si="39"/>
        <v>1.5606710885680842E-2</v>
      </c>
      <c r="U17" s="3">
        <v>1073</v>
      </c>
      <c r="V17" s="4">
        <f t="shared" si="40"/>
        <v>0.41865001950838859</v>
      </c>
      <c r="W17" s="3">
        <v>1302</v>
      </c>
      <c r="X17" s="4">
        <f t="shared" si="41"/>
        <v>0.50799843932891142</v>
      </c>
      <c r="Y17" s="3">
        <v>0</v>
      </c>
      <c r="Z17" s="4">
        <f t="shared" si="42"/>
        <v>0</v>
      </c>
      <c r="AA17" s="3">
        <v>384</v>
      </c>
      <c r="AB17" s="4">
        <f t="shared" si="43"/>
        <v>0.14982442450253608</v>
      </c>
      <c r="AC17" s="2">
        <v>1265</v>
      </c>
      <c r="AD17" s="5">
        <v>976</v>
      </c>
      <c r="AE17" s="4">
        <f t="shared" si="30"/>
        <v>0.77154150197628457</v>
      </c>
      <c r="AF17" s="2">
        <v>503</v>
      </c>
      <c r="AG17" s="4">
        <f t="shared" si="44"/>
        <v>0.51536885245901642</v>
      </c>
      <c r="AH17" s="2">
        <v>473</v>
      </c>
      <c r="AI17" s="4">
        <f t="shared" si="45"/>
        <v>0.48463114754098363</v>
      </c>
      <c r="AJ17" s="7">
        <f>(63600*0.257)+63600</f>
        <v>79945.2</v>
      </c>
      <c r="AK17" s="4">
        <f>AJ17/AJ23</f>
        <v>0.63095238095238093</v>
      </c>
      <c r="AL17" s="2">
        <v>140</v>
      </c>
      <c r="AM17" s="4">
        <f t="shared" si="46"/>
        <v>0.14344262295081966</v>
      </c>
      <c r="AN17" s="2">
        <v>836</v>
      </c>
      <c r="AO17" s="4">
        <f t="shared" si="47"/>
        <v>0.85655737704918034</v>
      </c>
      <c r="AP17" s="2">
        <v>26074</v>
      </c>
      <c r="AQ17" s="4">
        <f>AP17/AP23</f>
        <v>0.49949234688990635</v>
      </c>
      <c r="AR17" s="2">
        <v>36219</v>
      </c>
      <c r="AS17" s="4">
        <f>AR17/AR23</f>
        <v>0.53852444391578447</v>
      </c>
      <c r="AT17" s="2">
        <v>14040</v>
      </c>
      <c r="AU17" s="4">
        <f>AT17/AT23</f>
        <v>0.50952640174197061</v>
      </c>
      <c r="AV17" s="2">
        <v>1066</v>
      </c>
      <c r="AW17" s="4">
        <f t="shared" si="48"/>
        <v>0.41591884510339444</v>
      </c>
      <c r="AX17" s="2">
        <v>230</v>
      </c>
      <c r="AY17" s="4">
        <f t="shared" si="49"/>
        <v>0.23565573770491804</v>
      </c>
      <c r="AZ17" s="6">
        <v>871</v>
      </c>
      <c r="BA17" s="4">
        <f t="shared" si="50"/>
        <v>0.33983612953570036</v>
      </c>
      <c r="BB17" s="5">
        <v>52</v>
      </c>
      <c r="BC17" s="4">
        <f t="shared" ref="BC17:BC23" si="59">BB17/AZ17</f>
        <v>5.9701492537313432E-2</v>
      </c>
      <c r="BD17" s="5">
        <v>36</v>
      </c>
      <c r="BE17" s="4">
        <f t="shared" si="51"/>
        <v>4.1331802525832378E-2</v>
      </c>
      <c r="BF17" s="5">
        <v>501</v>
      </c>
      <c r="BG17" s="4">
        <f t="shared" si="52"/>
        <v>0.57520091848450061</v>
      </c>
      <c r="BH17" s="5">
        <v>143</v>
      </c>
      <c r="BI17" s="4">
        <f t="shared" si="53"/>
        <v>0.16417910447761194</v>
      </c>
      <c r="BJ17" s="5">
        <v>139</v>
      </c>
      <c r="BK17" s="4">
        <f t="shared" si="54"/>
        <v>0.15958668197474168</v>
      </c>
      <c r="BL17" s="6">
        <v>314</v>
      </c>
      <c r="BM17" s="4">
        <f t="shared" si="55"/>
        <v>0.12251268045259461</v>
      </c>
      <c r="BN17" s="5">
        <v>1972</v>
      </c>
      <c r="BO17" s="4">
        <f t="shared" si="56"/>
        <v>0.76941084666406556</v>
      </c>
      <c r="BP17" s="5">
        <v>261</v>
      </c>
      <c r="BQ17" s="4">
        <f t="shared" si="57"/>
        <v>0.10183378852906749</v>
      </c>
      <c r="BR17" s="5">
        <v>0</v>
      </c>
      <c r="BS17" s="12">
        <f t="shared" si="58"/>
        <v>0</v>
      </c>
    </row>
    <row r="18" spans="1:71" x14ac:dyDescent="0.25">
      <c r="A18" s="11" t="s">
        <v>3</v>
      </c>
      <c r="B18" s="3">
        <v>5217</v>
      </c>
      <c r="C18" s="2">
        <v>408</v>
      </c>
      <c r="D18" s="4">
        <f t="shared" si="31"/>
        <v>7.8205865439907998E-2</v>
      </c>
      <c r="E18" s="2">
        <v>1276</v>
      </c>
      <c r="F18" s="4">
        <f t="shared" si="32"/>
        <v>0.24458501054245735</v>
      </c>
      <c r="G18" s="2">
        <v>212</v>
      </c>
      <c r="H18" s="4">
        <f t="shared" si="33"/>
        <v>4.0636381061912974E-2</v>
      </c>
      <c r="I18" s="2">
        <v>651</v>
      </c>
      <c r="J18" s="4">
        <f t="shared" si="34"/>
        <v>0.12478435882691202</v>
      </c>
      <c r="K18" s="2">
        <v>523</v>
      </c>
      <c r="L18" s="4">
        <f t="shared" si="35"/>
        <v>0.10024918535556833</v>
      </c>
      <c r="M18" s="2">
        <v>900</v>
      </c>
      <c r="N18" s="4">
        <f t="shared" si="36"/>
        <v>0.17251293847038529</v>
      </c>
      <c r="O18" s="2">
        <v>652</v>
      </c>
      <c r="P18" s="4">
        <f t="shared" si="37"/>
        <v>0.12497603986965689</v>
      </c>
      <c r="Q18" s="2">
        <v>211</v>
      </c>
      <c r="R18" s="4">
        <f t="shared" si="38"/>
        <v>4.0444700019168105E-2</v>
      </c>
      <c r="S18" s="2">
        <v>384</v>
      </c>
      <c r="T18" s="4">
        <f t="shared" si="39"/>
        <v>7.3605520414031053E-2</v>
      </c>
      <c r="U18" s="3">
        <v>3918</v>
      </c>
      <c r="V18" s="4">
        <f t="shared" si="40"/>
        <v>0.7510063254744106</v>
      </c>
      <c r="W18" s="3">
        <v>828</v>
      </c>
      <c r="X18" s="4">
        <f t="shared" si="41"/>
        <v>0.15871190339275446</v>
      </c>
      <c r="Y18" s="3">
        <v>266</v>
      </c>
      <c r="Z18" s="4">
        <f t="shared" si="42"/>
        <v>5.0987157370136094E-2</v>
      </c>
      <c r="AA18" s="3">
        <v>81</v>
      </c>
      <c r="AB18" s="4">
        <f t="shared" si="43"/>
        <v>1.5526164462334674E-2</v>
      </c>
      <c r="AC18" s="2">
        <v>2296</v>
      </c>
      <c r="AD18" s="5">
        <v>2143</v>
      </c>
      <c r="AE18" s="4">
        <f t="shared" si="30"/>
        <v>0.93336236933797911</v>
      </c>
      <c r="AF18" s="2">
        <v>1776</v>
      </c>
      <c r="AG18" s="4">
        <f t="shared" si="44"/>
        <v>0.82874475034997663</v>
      </c>
      <c r="AH18" s="2">
        <v>367</v>
      </c>
      <c r="AI18" s="4">
        <f t="shared" si="45"/>
        <v>0.17125524965002334</v>
      </c>
      <c r="AJ18" s="7">
        <f>(87600*0.257)+87600</f>
        <v>110113.2</v>
      </c>
      <c r="AK18" s="4">
        <f>AJ18/AJ23</f>
        <v>0.86904761904761896</v>
      </c>
      <c r="AL18" s="2">
        <v>99</v>
      </c>
      <c r="AM18" s="4">
        <f t="shared" si="46"/>
        <v>4.6196920205319646E-2</v>
      </c>
      <c r="AN18" s="2">
        <v>2044</v>
      </c>
      <c r="AO18" s="4">
        <f t="shared" si="47"/>
        <v>0.95380307979468038</v>
      </c>
      <c r="AP18" s="2">
        <v>52170</v>
      </c>
      <c r="AQ18" s="4">
        <f>AP18/AP23</f>
        <v>0.99940614164479613</v>
      </c>
      <c r="AR18" s="2">
        <v>65299</v>
      </c>
      <c r="AS18" s="4">
        <f>AR18/AR23</f>
        <v>0.97090222433686213</v>
      </c>
      <c r="AT18" s="2">
        <v>27130</v>
      </c>
      <c r="AU18" s="4">
        <f>AT18/AT23</f>
        <v>0.98457630194157142</v>
      </c>
      <c r="AV18" s="2">
        <v>657</v>
      </c>
      <c r="AW18" s="4">
        <f t="shared" si="48"/>
        <v>0.12593444508338125</v>
      </c>
      <c r="AX18" s="2">
        <v>290</v>
      </c>
      <c r="AY18" s="4">
        <f t="shared" si="49"/>
        <v>0.13532431171255249</v>
      </c>
      <c r="AZ18" s="6">
        <v>1673</v>
      </c>
      <c r="BA18" s="4">
        <f t="shared" si="50"/>
        <v>0.32068238451217174</v>
      </c>
      <c r="BB18" s="5">
        <v>96</v>
      </c>
      <c r="BC18" s="4">
        <f t="shared" si="59"/>
        <v>5.7381948595337719E-2</v>
      </c>
      <c r="BD18" s="5">
        <v>53</v>
      </c>
      <c r="BE18" s="4">
        <f t="shared" si="51"/>
        <v>3.1679617453676034E-2</v>
      </c>
      <c r="BF18" s="5">
        <v>822</v>
      </c>
      <c r="BG18" s="4">
        <f t="shared" si="52"/>
        <v>0.49133293484757917</v>
      </c>
      <c r="BH18" s="5">
        <v>415</v>
      </c>
      <c r="BI18" s="4">
        <f t="shared" si="53"/>
        <v>0.24805738194859533</v>
      </c>
      <c r="BJ18" s="5">
        <v>287</v>
      </c>
      <c r="BK18" s="4">
        <f t="shared" si="54"/>
        <v>0.17154811715481172</v>
      </c>
      <c r="BL18" s="6">
        <v>812</v>
      </c>
      <c r="BM18" s="4">
        <f t="shared" si="55"/>
        <v>0.15564500670883649</v>
      </c>
      <c r="BN18" s="5">
        <v>4482</v>
      </c>
      <c r="BO18" s="4">
        <f t="shared" si="56"/>
        <v>0.85911443358251871</v>
      </c>
      <c r="BP18" s="5">
        <v>60</v>
      </c>
      <c r="BQ18" s="4">
        <f t="shared" si="57"/>
        <v>1.1500862564692352E-2</v>
      </c>
      <c r="BR18" s="5">
        <v>167</v>
      </c>
      <c r="BS18" s="12">
        <f t="shared" si="58"/>
        <v>3.2010734138393712E-2</v>
      </c>
    </row>
    <row r="19" spans="1:71" x14ac:dyDescent="0.25">
      <c r="A19" s="11" t="s">
        <v>4</v>
      </c>
      <c r="B19" s="3">
        <v>6327</v>
      </c>
      <c r="C19" s="2">
        <v>497</v>
      </c>
      <c r="D19" s="4">
        <f t="shared" si="31"/>
        <v>7.8552236446973289E-2</v>
      </c>
      <c r="E19" s="2">
        <v>1703</v>
      </c>
      <c r="F19" s="4">
        <f t="shared" si="32"/>
        <v>0.26916390074284813</v>
      </c>
      <c r="G19" s="2">
        <v>424</v>
      </c>
      <c r="H19" s="4">
        <f t="shared" si="33"/>
        <v>6.7014382803856493E-2</v>
      </c>
      <c r="I19" s="2">
        <v>976</v>
      </c>
      <c r="J19" s="4">
        <f t="shared" si="34"/>
        <v>0.1542595226805753</v>
      </c>
      <c r="K19" s="2">
        <v>1010</v>
      </c>
      <c r="L19" s="4">
        <f t="shared" si="35"/>
        <v>0.15963331752805437</v>
      </c>
      <c r="M19" s="2">
        <v>632</v>
      </c>
      <c r="N19" s="4">
        <f t="shared" si="36"/>
        <v>9.988936304725779E-2</v>
      </c>
      <c r="O19" s="2">
        <v>522</v>
      </c>
      <c r="P19" s="4">
        <f t="shared" si="37"/>
        <v>8.2503556187766711E-2</v>
      </c>
      <c r="Q19" s="2">
        <v>255</v>
      </c>
      <c r="R19" s="4">
        <f t="shared" si="38"/>
        <v>4.0303461356092932E-2</v>
      </c>
      <c r="S19" s="2">
        <v>308</v>
      </c>
      <c r="T19" s="4">
        <f t="shared" si="39"/>
        <v>4.8680259206574997E-2</v>
      </c>
      <c r="U19" s="3">
        <v>2478</v>
      </c>
      <c r="V19" s="4">
        <f t="shared" si="40"/>
        <v>0.39165481270744429</v>
      </c>
      <c r="W19" s="3">
        <v>3046</v>
      </c>
      <c r="X19" s="4">
        <f t="shared" si="41"/>
        <v>0.48142879721827092</v>
      </c>
      <c r="Y19" s="3">
        <v>95</v>
      </c>
      <c r="Z19" s="4">
        <f t="shared" si="42"/>
        <v>1.5015015015015015E-2</v>
      </c>
      <c r="AA19" s="3">
        <v>759</v>
      </c>
      <c r="AB19" s="4">
        <f t="shared" si="43"/>
        <v>0.11996206733048838</v>
      </c>
      <c r="AC19" s="2">
        <v>3193</v>
      </c>
      <c r="AD19" s="5">
        <v>2847</v>
      </c>
      <c r="AE19" s="4">
        <f t="shared" si="30"/>
        <v>0.89163795803319768</v>
      </c>
      <c r="AF19" s="2">
        <v>771</v>
      </c>
      <c r="AG19" s="4">
        <f t="shared" si="44"/>
        <v>0.27081138040042152</v>
      </c>
      <c r="AH19" s="2">
        <v>2076</v>
      </c>
      <c r="AI19" s="4">
        <f t="shared" si="45"/>
        <v>0.72918861959957848</v>
      </c>
      <c r="AJ19" s="7">
        <f>(73700*0.257)+73700</f>
        <v>92640.9</v>
      </c>
      <c r="AK19" s="4">
        <f>AJ19/AJ23</f>
        <v>0.73115079365079361</v>
      </c>
      <c r="AL19" s="2">
        <v>295</v>
      </c>
      <c r="AM19" s="4">
        <f t="shared" si="46"/>
        <v>0.10361784334387074</v>
      </c>
      <c r="AN19" s="2">
        <v>2552</v>
      </c>
      <c r="AO19" s="4">
        <f t="shared" si="47"/>
        <v>0.8963821566561293</v>
      </c>
      <c r="AP19" s="2">
        <v>37047</v>
      </c>
      <c r="AQ19" s="4">
        <f>AP19/AP23</f>
        <v>0.70969904791095961</v>
      </c>
      <c r="AR19" s="2">
        <v>41242</v>
      </c>
      <c r="AS19" s="4">
        <f>AR19/AR23</f>
        <v>0.61320923040323538</v>
      </c>
      <c r="AT19" s="2">
        <v>18879</v>
      </c>
      <c r="AU19" s="4">
        <f>AT19/AT23</f>
        <v>0.6851388132825259</v>
      </c>
      <c r="AV19" s="2">
        <v>1256</v>
      </c>
      <c r="AW19" s="4">
        <f t="shared" si="48"/>
        <v>0.19851430377746168</v>
      </c>
      <c r="AX19" s="2">
        <v>531</v>
      </c>
      <c r="AY19" s="4">
        <f t="shared" si="49"/>
        <v>0.18651211801896733</v>
      </c>
      <c r="AZ19" s="6">
        <v>1986</v>
      </c>
      <c r="BA19" s="4">
        <f t="shared" si="50"/>
        <v>0.31389284020862968</v>
      </c>
      <c r="BB19" s="5">
        <v>63</v>
      </c>
      <c r="BC19" s="4">
        <f t="shared" si="59"/>
        <v>3.1722054380664652E-2</v>
      </c>
      <c r="BD19" s="5">
        <v>114</v>
      </c>
      <c r="BE19" s="4">
        <f t="shared" si="51"/>
        <v>5.7401812688821753E-2</v>
      </c>
      <c r="BF19" s="5">
        <v>694</v>
      </c>
      <c r="BG19" s="4">
        <f t="shared" si="52"/>
        <v>0.34944612286002014</v>
      </c>
      <c r="BH19" s="5">
        <v>749</v>
      </c>
      <c r="BI19" s="4">
        <f t="shared" si="53"/>
        <v>0.3771399798590131</v>
      </c>
      <c r="BJ19" s="5">
        <v>366</v>
      </c>
      <c r="BK19" s="4">
        <f t="shared" si="54"/>
        <v>0.18429003021148035</v>
      </c>
      <c r="BL19" s="6">
        <v>780</v>
      </c>
      <c r="BM19" s="4">
        <f t="shared" si="55"/>
        <v>0.12328117591275486</v>
      </c>
      <c r="BN19" s="5">
        <v>5020</v>
      </c>
      <c r="BO19" s="4">
        <f t="shared" si="56"/>
        <v>0.79342500395131976</v>
      </c>
      <c r="BP19" s="5">
        <v>631</v>
      </c>
      <c r="BQ19" s="4">
        <f t="shared" si="57"/>
        <v>9.9731310257626049E-2</v>
      </c>
      <c r="BR19" s="5">
        <v>102</v>
      </c>
      <c r="BS19" s="12">
        <f t="shared" si="58"/>
        <v>1.6121384542437174E-2</v>
      </c>
    </row>
    <row r="20" spans="1:71" x14ac:dyDescent="0.25">
      <c r="A20" s="11" t="s">
        <v>5</v>
      </c>
      <c r="B20" s="3">
        <v>3274</v>
      </c>
      <c r="C20" s="2">
        <v>367</v>
      </c>
      <c r="D20" s="4">
        <f t="shared" si="31"/>
        <v>0.11209529627367135</v>
      </c>
      <c r="E20" s="2">
        <v>828</v>
      </c>
      <c r="F20" s="4">
        <f t="shared" si="32"/>
        <v>0.25290164935858278</v>
      </c>
      <c r="G20" s="2">
        <v>198</v>
      </c>
      <c r="H20" s="4">
        <f t="shared" si="33"/>
        <v>6.0476481368356753E-2</v>
      </c>
      <c r="I20" s="2">
        <v>275</v>
      </c>
      <c r="J20" s="4">
        <f t="shared" si="34"/>
        <v>8.3995113011606601E-2</v>
      </c>
      <c r="K20" s="2">
        <v>475</v>
      </c>
      <c r="L20" s="4">
        <f t="shared" si="35"/>
        <v>0.14508246792913868</v>
      </c>
      <c r="M20" s="2">
        <v>514</v>
      </c>
      <c r="N20" s="4">
        <f t="shared" si="36"/>
        <v>0.15699450213805743</v>
      </c>
      <c r="O20" s="2">
        <v>299</v>
      </c>
      <c r="P20" s="4">
        <f t="shared" si="37"/>
        <v>9.1325595601710441E-2</v>
      </c>
      <c r="Q20" s="2">
        <v>145</v>
      </c>
      <c r="R20" s="4">
        <f t="shared" si="38"/>
        <v>4.4288332315210753E-2</v>
      </c>
      <c r="S20" s="2">
        <v>173</v>
      </c>
      <c r="T20" s="4">
        <f t="shared" si="39"/>
        <v>5.2840562003665242E-2</v>
      </c>
      <c r="U20" s="3">
        <v>1010</v>
      </c>
      <c r="V20" s="4">
        <f t="shared" si="40"/>
        <v>0.30849114233353697</v>
      </c>
      <c r="W20" s="3">
        <v>2104</v>
      </c>
      <c r="X20" s="4">
        <f t="shared" si="41"/>
        <v>0.64263897373243739</v>
      </c>
      <c r="Y20" s="3">
        <v>15</v>
      </c>
      <c r="Z20" s="4">
        <f t="shared" si="42"/>
        <v>4.5815516188149052E-3</v>
      </c>
      <c r="AA20" s="3">
        <v>495</v>
      </c>
      <c r="AB20" s="4">
        <f t="shared" si="43"/>
        <v>0.15119120342089187</v>
      </c>
      <c r="AC20" s="2">
        <v>1405</v>
      </c>
      <c r="AD20" s="5">
        <v>1226</v>
      </c>
      <c r="AE20" s="4">
        <f t="shared" si="30"/>
        <v>0.87259786476868328</v>
      </c>
      <c r="AF20" s="2">
        <v>893</v>
      </c>
      <c r="AG20" s="4">
        <f t="shared" si="44"/>
        <v>0.72838499184339311</v>
      </c>
      <c r="AH20" s="2">
        <v>333</v>
      </c>
      <c r="AI20" s="4">
        <f t="shared" si="45"/>
        <v>0.27161500815660683</v>
      </c>
      <c r="AJ20" s="7">
        <f>(69100*0.257)+69100</f>
        <v>86858.7</v>
      </c>
      <c r="AK20" s="4">
        <f>AJ20/AJ23</f>
        <v>0.68551587301587291</v>
      </c>
      <c r="AL20" s="2">
        <v>200</v>
      </c>
      <c r="AM20" s="4">
        <f t="shared" si="46"/>
        <v>0.16313213703099511</v>
      </c>
      <c r="AN20" s="2">
        <v>1026</v>
      </c>
      <c r="AO20" s="4">
        <f t="shared" si="47"/>
        <v>0.83686786296900484</v>
      </c>
      <c r="AP20" s="2">
        <v>41668</v>
      </c>
      <c r="AQ20" s="4">
        <f>AP20/AP23</f>
        <v>0.79822225627861532</v>
      </c>
      <c r="AR20" s="2">
        <v>44945</v>
      </c>
      <c r="AS20" s="4">
        <f>AR20/AR23</f>
        <v>0.66826751516593319</v>
      </c>
      <c r="AT20" s="2">
        <v>17245</v>
      </c>
      <c r="AU20" s="4">
        <f>AT20/AT23</f>
        <v>0.62583923062964975</v>
      </c>
      <c r="AV20" s="2">
        <v>918</v>
      </c>
      <c r="AW20" s="4">
        <f t="shared" si="48"/>
        <v>0.28039095907147221</v>
      </c>
      <c r="AX20" s="2">
        <v>224</v>
      </c>
      <c r="AY20" s="4">
        <f t="shared" si="49"/>
        <v>0.18270799347471453</v>
      </c>
      <c r="AZ20" s="6">
        <v>923</v>
      </c>
      <c r="BA20" s="4">
        <f t="shared" si="50"/>
        <v>0.28191814294441053</v>
      </c>
      <c r="BB20" s="5">
        <v>17</v>
      </c>
      <c r="BC20" s="4">
        <f t="shared" si="59"/>
        <v>1.8418201516793065E-2</v>
      </c>
      <c r="BD20" s="5">
        <v>110</v>
      </c>
      <c r="BE20" s="4">
        <f t="shared" si="51"/>
        <v>0.11917659804983749</v>
      </c>
      <c r="BF20" s="5">
        <v>299</v>
      </c>
      <c r="BG20" s="4">
        <f t="shared" si="52"/>
        <v>0.323943661971831</v>
      </c>
      <c r="BH20" s="5">
        <v>416</v>
      </c>
      <c r="BI20" s="4">
        <f t="shared" si="53"/>
        <v>0.45070422535211269</v>
      </c>
      <c r="BJ20" s="5">
        <v>81</v>
      </c>
      <c r="BK20" s="4">
        <f t="shared" si="54"/>
        <v>8.7757313109425791E-2</v>
      </c>
      <c r="BL20" s="6">
        <v>476</v>
      </c>
      <c r="BM20" s="4">
        <f t="shared" si="55"/>
        <v>0.14538790470372634</v>
      </c>
      <c r="BN20" s="5">
        <v>2523</v>
      </c>
      <c r="BO20" s="4">
        <f t="shared" si="56"/>
        <v>0.77061698228466713</v>
      </c>
      <c r="BP20" s="5">
        <v>345</v>
      </c>
      <c r="BQ20" s="4">
        <f t="shared" si="57"/>
        <v>0.10537568723274282</v>
      </c>
      <c r="BR20" s="5">
        <v>15</v>
      </c>
      <c r="BS20" s="12">
        <f t="shared" si="58"/>
        <v>4.5815516188149052E-3</v>
      </c>
    </row>
    <row r="21" spans="1:71" x14ac:dyDescent="0.25">
      <c r="A21" s="11" t="s">
        <v>6</v>
      </c>
      <c r="B21" s="3">
        <v>6483</v>
      </c>
      <c r="C21" s="2">
        <v>416</v>
      </c>
      <c r="D21" s="4">
        <f t="shared" si="31"/>
        <v>6.4167823538485269E-2</v>
      </c>
      <c r="E21" s="2">
        <v>1066</v>
      </c>
      <c r="F21" s="4">
        <f t="shared" si="32"/>
        <v>0.1644300478173685</v>
      </c>
      <c r="G21" s="2">
        <v>484</v>
      </c>
      <c r="H21" s="4">
        <f t="shared" si="33"/>
        <v>7.4656794693814588E-2</v>
      </c>
      <c r="I21" s="2">
        <v>498</v>
      </c>
      <c r="J21" s="4">
        <f t="shared" si="34"/>
        <v>7.6816288755205922E-2</v>
      </c>
      <c r="K21" s="2">
        <v>574</v>
      </c>
      <c r="L21" s="4">
        <f t="shared" si="35"/>
        <v>8.8539256517044584E-2</v>
      </c>
      <c r="M21" s="2">
        <v>705</v>
      </c>
      <c r="N21" s="4">
        <f t="shared" si="36"/>
        <v>0.10874595094863489</v>
      </c>
      <c r="O21" s="2">
        <v>449</v>
      </c>
      <c r="P21" s="4">
        <f t="shared" si="37"/>
        <v>6.9258059540336259E-2</v>
      </c>
      <c r="Q21" s="2">
        <v>440</v>
      </c>
      <c r="R21" s="4">
        <f t="shared" si="38"/>
        <v>6.7869813358013259E-2</v>
      </c>
      <c r="S21" s="2">
        <v>1851</v>
      </c>
      <c r="T21" s="4">
        <f t="shared" si="39"/>
        <v>0.2855159648310967</v>
      </c>
      <c r="U21" s="3">
        <v>2674</v>
      </c>
      <c r="V21" s="4">
        <f t="shared" si="40"/>
        <v>0.41246336572574427</v>
      </c>
      <c r="W21" s="3">
        <v>2912</v>
      </c>
      <c r="X21" s="4">
        <f t="shared" si="41"/>
        <v>0.44917476476939688</v>
      </c>
      <c r="Y21" s="3">
        <v>576</v>
      </c>
      <c r="Z21" s="4">
        <f t="shared" si="42"/>
        <v>8.884775566867191E-2</v>
      </c>
      <c r="AA21" s="3">
        <v>382</v>
      </c>
      <c r="AB21" s="4">
        <f t="shared" si="43"/>
        <v>5.892333796082061E-2</v>
      </c>
      <c r="AC21" s="2">
        <v>2225</v>
      </c>
      <c r="AD21" s="5">
        <v>1732</v>
      </c>
      <c r="AE21" s="4">
        <f t="shared" si="30"/>
        <v>0.77842696629213481</v>
      </c>
      <c r="AF21" s="2">
        <v>997</v>
      </c>
      <c r="AG21" s="4">
        <f t="shared" si="44"/>
        <v>0.57563510392609696</v>
      </c>
      <c r="AH21" s="2">
        <v>735</v>
      </c>
      <c r="AI21" s="4">
        <f t="shared" si="45"/>
        <v>0.42436489607390299</v>
      </c>
      <c r="AJ21" s="7">
        <f>(85800*0.257)+85800</f>
        <v>107850.6</v>
      </c>
      <c r="AK21" s="4">
        <f>AJ21/AJ23</f>
        <v>0.85119047619047616</v>
      </c>
      <c r="AL21" s="2">
        <v>295</v>
      </c>
      <c r="AM21" s="4">
        <f t="shared" si="46"/>
        <v>0.17032332563510394</v>
      </c>
      <c r="AN21" s="2">
        <v>1437</v>
      </c>
      <c r="AO21" s="4">
        <f t="shared" si="47"/>
        <v>0.82967667436489612</v>
      </c>
      <c r="AP21" s="2">
        <v>42127</v>
      </c>
      <c r="AQ21" s="4">
        <f>AP21/AP23</f>
        <v>0.80701519127986054</v>
      </c>
      <c r="AR21" s="2">
        <v>49366</v>
      </c>
      <c r="AS21" s="4">
        <f>AR21/AR23</f>
        <v>0.73400142738194363</v>
      </c>
      <c r="AT21" s="2">
        <v>19025</v>
      </c>
      <c r="AU21" s="4">
        <f>AT21/AT23</f>
        <v>0.69043730720377428</v>
      </c>
      <c r="AV21" s="2">
        <v>2053</v>
      </c>
      <c r="AW21" s="4">
        <f t="shared" si="48"/>
        <v>0.31667437914545737</v>
      </c>
      <c r="AX21" s="2">
        <v>263</v>
      </c>
      <c r="AY21" s="4">
        <f t="shared" si="49"/>
        <v>0.15184757505773672</v>
      </c>
      <c r="AZ21" s="6">
        <v>1419</v>
      </c>
      <c r="BA21" s="4">
        <f t="shared" si="50"/>
        <v>0.21888014807959277</v>
      </c>
      <c r="BB21" s="5">
        <v>80</v>
      </c>
      <c r="BC21" s="4">
        <f t="shared" si="59"/>
        <v>5.637773079633545E-2</v>
      </c>
      <c r="BD21" s="5">
        <v>61</v>
      </c>
      <c r="BE21" s="4">
        <f t="shared" si="51"/>
        <v>4.2988019732205777E-2</v>
      </c>
      <c r="BF21" s="5">
        <v>491</v>
      </c>
      <c r="BG21" s="4">
        <f t="shared" si="52"/>
        <v>0.34601832276250882</v>
      </c>
      <c r="BH21" s="5">
        <v>405</v>
      </c>
      <c r="BI21" s="4">
        <f t="shared" si="53"/>
        <v>0.28541226215644822</v>
      </c>
      <c r="BJ21" s="5">
        <v>382</v>
      </c>
      <c r="BK21" s="4">
        <f t="shared" si="54"/>
        <v>0.26920366455250178</v>
      </c>
      <c r="BL21" s="6">
        <v>697</v>
      </c>
      <c r="BM21" s="4">
        <f t="shared" si="55"/>
        <v>0.10751195434212556</v>
      </c>
      <c r="BN21" s="5">
        <v>5252</v>
      </c>
      <c r="BO21" s="4">
        <f t="shared" si="56"/>
        <v>0.81011877217337658</v>
      </c>
      <c r="BP21" s="5">
        <v>344</v>
      </c>
      <c r="BQ21" s="4">
        <f t="shared" si="57"/>
        <v>5.3061854079901279E-2</v>
      </c>
      <c r="BR21" s="5">
        <v>471</v>
      </c>
      <c r="BS21" s="12">
        <f t="shared" si="58"/>
        <v>7.2651550208236923E-2</v>
      </c>
    </row>
    <row r="22" spans="1:71" x14ac:dyDescent="0.25">
      <c r="A22" s="11" t="s">
        <v>7</v>
      </c>
      <c r="B22" s="3">
        <v>4722</v>
      </c>
      <c r="C22" s="2">
        <v>442</v>
      </c>
      <c r="D22" s="4">
        <f t="shared" si="31"/>
        <v>9.3604404913172387E-2</v>
      </c>
      <c r="E22" s="2">
        <v>966</v>
      </c>
      <c r="F22" s="4">
        <f t="shared" si="32"/>
        <v>0.204574332909784</v>
      </c>
      <c r="G22" s="2">
        <v>221</v>
      </c>
      <c r="H22" s="4">
        <f t="shared" si="33"/>
        <v>4.6802202456586194E-2</v>
      </c>
      <c r="I22" s="2">
        <v>592</v>
      </c>
      <c r="J22" s="4">
        <f t="shared" si="34"/>
        <v>0.12537060567556121</v>
      </c>
      <c r="K22" s="2">
        <v>572</v>
      </c>
      <c r="L22" s="4">
        <f t="shared" si="35"/>
        <v>0.12113511224057602</v>
      </c>
      <c r="M22" s="2">
        <v>850</v>
      </c>
      <c r="N22" s="4">
        <f t="shared" si="36"/>
        <v>0.18000847098686998</v>
      </c>
      <c r="O22" s="2">
        <v>617</v>
      </c>
      <c r="P22" s="4">
        <f t="shared" si="37"/>
        <v>0.13066497246929268</v>
      </c>
      <c r="Q22" s="2">
        <v>368</v>
      </c>
      <c r="R22" s="4">
        <f t="shared" si="38"/>
        <v>7.7933079203727232E-2</v>
      </c>
      <c r="S22" s="2">
        <v>94</v>
      </c>
      <c r="T22" s="4">
        <f t="shared" si="39"/>
        <v>1.9906819144430325E-2</v>
      </c>
      <c r="U22" s="3">
        <v>2455</v>
      </c>
      <c r="V22" s="4">
        <f t="shared" si="40"/>
        <v>0.51990681914443038</v>
      </c>
      <c r="W22" s="3">
        <v>1934</v>
      </c>
      <c r="X22" s="4">
        <f t="shared" si="41"/>
        <v>0.40957221516306652</v>
      </c>
      <c r="Y22" s="3">
        <v>216</v>
      </c>
      <c r="Z22" s="4">
        <f t="shared" si="42"/>
        <v>4.5743329097839895E-2</v>
      </c>
      <c r="AA22" s="3">
        <v>442</v>
      </c>
      <c r="AB22" s="4">
        <f t="shared" si="43"/>
        <v>9.3604404913172387E-2</v>
      </c>
      <c r="AC22" s="2">
        <v>2060</v>
      </c>
      <c r="AD22" s="5">
        <v>1911</v>
      </c>
      <c r="AE22" s="4">
        <f t="shared" si="30"/>
        <v>0.92766990291262141</v>
      </c>
      <c r="AF22" s="2">
        <v>1418</v>
      </c>
      <c r="AG22" s="4">
        <f t="shared" si="44"/>
        <v>0.74201988487702775</v>
      </c>
      <c r="AH22" s="2">
        <v>493</v>
      </c>
      <c r="AI22" s="4">
        <f t="shared" si="45"/>
        <v>0.25798011512297225</v>
      </c>
      <c r="AJ22" s="7">
        <f>(90900*0.257)+90900</f>
        <v>114261.3</v>
      </c>
      <c r="AK22" s="4">
        <f>AJ22/AJ23</f>
        <v>0.9017857142857143</v>
      </c>
      <c r="AL22" s="2">
        <v>282</v>
      </c>
      <c r="AM22" s="4">
        <f t="shared" si="46"/>
        <v>0.14756671899529042</v>
      </c>
      <c r="AN22" s="2">
        <v>1629</v>
      </c>
      <c r="AO22" s="4">
        <f t="shared" si="47"/>
        <v>0.85243328100470961</v>
      </c>
      <c r="AP22" s="2">
        <v>35736</v>
      </c>
      <c r="AQ22" s="4">
        <f>AP22/AP23</f>
        <v>0.68458458650217424</v>
      </c>
      <c r="AR22" s="2">
        <v>51896</v>
      </c>
      <c r="AS22" s="4">
        <f>AR22/AR23</f>
        <v>0.77161888902105391</v>
      </c>
      <c r="AT22" s="2">
        <v>21602</v>
      </c>
      <c r="AU22" s="4">
        <f>AT22/AT23</f>
        <v>0.78395935401923422</v>
      </c>
      <c r="AV22" s="2">
        <v>949</v>
      </c>
      <c r="AW22" s="4">
        <f t="shared" si="48"/>
        <v>0.2009741634900466</v>
      </c>
      <c r="AX22" s="2">
        <v>288</v>
      </c>
      <c r="AY22" s="4">
        <f t="shared" si="49"/>
        <v>0.15070643642072212</v>
      </c>
      <c r="AZ22" s="6">
        <v>1209</v>
      </c>
      <c r="BA22" s="4">
        <f t="shared" si="50"/>
        <v>0.25603557814485389</v>
      </c>
      <c r="BB22" s="5">
        <v>10</v>
      </c>
      <c r="BC22" s="4">
        <f t="shared" si="59"/>
        <v>8.271298593879239E-3</v>
      </c>
      <c r="BD22" s="5">
        <v>66</v>
      </c>
      <c r="BE22" s="4">
        <f t="shared" si="51"/>
        <v>5.4590570719602979E-2</v>
      </c>
      <c r="BF22" s="5">
        <v>608</v>
      </c>
      <c r="BG22" s="4">
        <f t="shared" si="52"/>
        <v>0.50289495450785771</v>
      </c>
      <c r="BH22" s="5">
        <v>240</v>
      </c>
      <c r="BI22" s="4">
        <f t="shared" si="53"/>
        <v>0.19851116625310175</v>
      </c>
      <c r="BJ22" s="5">
        <v>285</v>
      </c>
      <c r="BK22" s="4">
        <f t="shared" si="54"/>
        <v>0.23573200992555832</v>
      </c>
      <c r="BL22" s="6">
        <v>581</v>
      </c>
      <c r="BM22" s="4">
        <f t="shared" si="55"/>
        <v>0.12304108428631935</v>
      </c>
      <c r="BN22" s="5">
        <v>3851</v>
      </c>
      <c r="BO22" s="4">
        <f t="shared" si="56"/>
        <v>0.81554426090639565</v>
      </c>
      <c r="BP22" s="5">
        <v>268</v>
      </c>
      <c r="BQ22" s="4">
        <f t="shared" si="57"/>
        <v>5.6755612028801354E-2</v>
      </c>
      <c r="BR22" s="5">
        <v>132</v>
      </c>
      <c r="BS22" s="12">
        <f t="shared" si="58"/>
        <v>2.795425667090216E-2</v>
      </c>
    </row>
    <row r="23" spans="1:71" ht="15.75" thickBot="1" x14ac:dyDescent="0.3">
      <c r="A23" s="13" t="s">
        <v>8</v>
      </c>
      <c r="B23" s="18">
        <v>253721</v>
      </c>
      <c r="C23" s="19">
        <v>19738</v>
      </c>
      <c r="D23" s="16">
        <f t="shared" si="31"/>
        <v>7.7794112430583207E-2</v>
      </c>
      <c r="E23" s="19">
        <v>55204</v>
      </c>
      <c r="F23" s="16">
        <f t="shared" si="32"/>
        <v>0.21757757536821942</v>
      </c>
      <c r="G23" s="19">
        <v>17768</v>
      </c>
      <c r="H23" s="16">
        <f t="shared" si="33"/>
        <v>7.002967826864942E-2</v>
      </c>
      <c r="I23" s="19">
        <v>35688</v>
      </c>
      <c r="J23" s="16">
        <f t="shared" si="34"/>
        <v>0.14065843978228054</v>
      </c>
      <c r="K23" s="19">
        <v>32438</v>
      </c>
      <c r="L23" s="16">
        <f t="shared" si="35"/>
        <v>0.12784909408365883</v>
      </c>
      <c r="M23" s="19">
        <v>35010</v>
      </c>
      <c r="N23" s="16">
        <f t="shared" si="36"/>
        <v>0.13798621320269114</v>
      </c>
      <c r="O23" s="19">
        <v>27647</v>
      </c>
      <c r="P23" s="16">
        <f t="shared" si="37"/>
        <v>0.1089661478553214</v>
      </c>
      <c r="Q23" s="19">
        <v>14466</v>
      </c>
      <c r="R23" s="16">
        <f t="shared" si="38"/>
        <v>5.701538303884976E-2</v>
      </c>
      <c r="S23" s="19">
        <v>15762</v>
      </c>
      <c r="T23" s="16">
        <f t="shared" si="39"/>
        <v>6.2123355969746295E-2</v>
      </c>
      <c r="U23" s="18">
        <v>191123</v>
      </c>
      <c r="V23" s="16">
        <f t="shared" si="40"/>
        <v>0.75328017783313161</v>
      </c>
      <c r="W23" s="18">
        <v>38892</v>
      </c>
      <c r="X23" s="16">
        <f t="shared" si="41"/>
        <v>0.15328648397255254</v>
      </c>
      <c r="Y23" s="18">
        <v>7058</v>
      </c>
      <c r="Z23" s="16">
        <f t="shared" si="42"/>
        <v>2.7817957520268326E-2</v>
      </c>
      <c r="AA23" s="18">
        <v>18998</v>
      </c>
      <c r="AB23" s="16">
        <f t="shared" si="43"/>
        <v>7.4877522948435485E-2</v>
      </c>
      <c r="AC23" s="19">
        <v>115024</v>
      </c>
      <c r="AD23" s="20">
        <v>101377</v>
      </c>
      <c r="AE23" s="16">
        <f t="shared" si="30"/>
        <v>0.88135519543747387</v>
      </c>
      <c r="AF23" s="19">
        <v>65399</v>
      </c>
      <c r="AG23" s="16">
        <f t="shared" si="44"/>
        <v>0.64510687828600177</v>
      </c>
      <c r="AH23" s="19">
        <v>35978</v>
      </c>
      <c r="AI23" s="16">
        <f t="shared" si="45"/>
        <v>0.35489312171399823</v>
      </c>
      <c r="AJ23" s="21">
        <f>(100800*0.257)+100800</f>
        <v>126705.60000000001</v>
      </c>
      <c r="AK23" s="19"/>
      <c r="AL23" s="19">
        <v>7294</v>
      </c>
      <c r="AM23" s="16">
        <f t="shared" si="46"/>
        <v>7.19492587075964E-2</v>
      </c>
      <c r="AN23" s="19">
        <v>94083</v>
      </c>
      <c r="AO23" s="16">
        <f t="shared" si="47"/>
        <v>0.92805074129240361</v>
      </c>
      <c r="AP23" s="19">
        <v>52201</v>
      </c>
      <c r="AQ23" s="19"/>
      <c r="AR23" s="19">
        <v>67256</v>
      </c>
      <c r="AS23" s="19"/>
      <c r="AT23" s="19">
        <v>27555</v>
      </c>
      <c r="AU23" s="19"/>
      <c r="AV23" s="19">
        <v>43484</v>
      </c>
      <c r="AW23" s="16">
        <f t="shared" si="48"/>
        <v>0.17138510411042049</v>
      </c>
      <c r="AX23" s="19">
        <v>9755</v>
      </c>
      <c r="AY23" s="16">
        <f t="shared" si="49"/>
        <v>9.6224981997889064E-2</v>
      </c>
      <c r="AZ23" s="22">
        <v>70559</v>
      </c>
      <c r="BA23" s="16">
        <f>AZ23/B23</f>
        <v>0.27809680712278445</v>
      </c>
      <c r="BB23" s="20">
        <v>4314</v>
      </c>
      <c r="BC23" s="16">
        <f t="shared" si="59"/>
        <v>6.1140322283479077E-2</v>
      </c>
      <c r="BD23" s="20">
        <v>3768</v>
      </c>
      <c r="BE23" s="16">
        <f t="shared" si="51"/>
        <v>5.3402117376946952E-2</v>
      </c>
      <c r="BF23" s="20">
        <v>29422</v>
      </c>
      <c r="BG23" s="16">
        <f t="shared" si="52"/>
        <v>0.41698436769228586</v>
      </c>
      <c r="BH23" s="20">
        <v>15824</v>
      </c>
      <c r="BI23" s="16">
        <f t="shared" si="53"/>
        <v>0.22426621692484303</v>
      </c>
      <c r="BJ23" s="20">
        <v>17231</v>
      </c>
      <c r="BK23" s="16">
        <f t="shared" si="54"/>
        <v>0.24420697572244504</v>
      </c>
      <c r="BL23" s="22">
        <v>27926</v>
      </c>
      <c r="BM23" s="16">
        <f t="shared" si="55"/>
        <v>0.11006578091683385</v>
      </c>
      <c r="BN23" s="20">
        <v>211517</v>
      </c>
      <c r="BO23" s="16">
        <f t="shared" si="56"/>
        <v>0.83365980742626744</v>
      </c>
      <c r="BP23" s="20">
        <v>12714</v>
      </c>
      <c r="BQ23" s="16">
        <f t="shared" si="57"/>
        <v>5.0110160373008146E-2</v>
      </c>
      <c r="BR23" s="20">
        <v>3887</v>
      </c>
      <c r="BS23" s="17">
        <f t="shared" si="58"/>
        <v>1.5319977455551571E-2</v>
      </c>
    </row>
    <row r="24" spans="1:71" ht="15.75" thickBot="1" x14ac:dyDescent="0.3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4"/>
    </row>
    <row r="25" spans="1:71" x14ac:dyDescent="0.25">
      <c r="A25" s="10" t="s">
        <v>24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9"/>
    </row>
    <row r="26" spans="1:71" x14ac:dyDescent="0.25">
      <c r="A26" s="11" t="s">
        <v>0</v>
      </c>
      <c r="B26" s="8">
        <f>B4-B15</f>
        <v>-429</v>
      </c>
      <c r="C26" s="9">
        <f>C4-C15</f>
        <v>-57</v>
      </c>
      <c r="D26" s="4">
        <f>(C4-C15)/C15</f>
        <v>-0.11220472440944881</v>
      </c>
      <c r="E26" s="9">
        <f>E4-E15</f>
        <v>-377</v>
      </c>
      <c r="F26" s="4">
        <f>(E4-E15)/E15</f>
        <v>-0.21555174385363066</v>
      </c>
      <c r="G26" s="9">
        <f>G4-G15</f>
        <v>-404</v>
      </c>
      <c r="H26" s="4">
        <f>(G4-G15)/G15</f>
        <v>-1</v>
      </c>
      <c r="I26" s="9">
        <f>I4-I15</f>
        <v>86</v>
      </c>
      <c r="J26" s="4">
        <f>(I4-I15)/I15</f>
        <v>0.15412186379928317</v>
      </c>
      <c r="K26" s="9">
        <f>K4-K15</f>
        <v>-228</v>
      </c>
      <c r="L26" s="4">
        <f>(K4-K15)/K15</f>
        <v>-0.29765013054830286</v>
      </c>
      <c r="M26" s="9">
        <f>M4-M15</f>
        <v>23</v>
      </c>
      <c r="N26" s="4">
        <f>(M4-M15)/M15</f>
        <v>4.0069686411149823E-2</v>
      </c>
      <c r="O26" s="9">
        <f>O4-O15</f>
        <v>131</v>
      </c>
      <c r="P26" s="4">
        <f>(O4-O15)/O15</f>
        <v>0.37861271676300579</v>
      </c>
      <c r="Q26" s="9">
        <f>Q4-Q15</f>
        <v>-9</v>
      </c>
      <c r="R26" s="4">
        <f>(Q4-Q15)/Q15</f>
        <v>-3.8297872340425532E-2</v>
      </c>
      <c r="S26" s="9">
        <f>S4-S15</f>
        <v>-31</v>
      </c>
      <c r="T26" s="4">
        <f>(S4-S15)/S15</f>
        <v>-0.20945945945945946</v>
      </c>
      <c r="U26" s="8">
        <f>U4-U15</f>
        <v>-971</v>
      </c>
      <c r="V26" s="4">
        <f>(U4-U15)/U15</f>
        <v>-0.44156434743065032</v>
      </c>
      <c r="W26" s="8">
        <f>W4-W15</f>
        <v>-313</v>
      </c>
      <c r="X26" s="4">
        <f>(W4-W15)/W15</f>
        <v>-0.11291486291486291</v>
      </c>
      <c r="Y26" s="8">
        <f>Y4-Y15</f>
        <v>877</v>
      </c>
      <c r="Z26" s="4">
        <f>(Y4-Y15)/Y15</f>
        <v>11.101265822784811</v>
      </c>
      <c r="AA26" s="8">
        <f>AA4-AA15</f>
        <v>63</v>
      </c>
      <c r="AB26" s="4">
        <f>(AA4-AA15)/AA15</f>
        <v>8.0357142857142863E-2</v>
      </c>
      <c r="AC26" s="9">
        <f>AC4-AC15</f>
        <v>-168</v>
      </c>
      <c r="AD26" s="9">
        <f>AD4-AD15</f>
        <v>-180</v>
      </c>
      <c r="AE26" s="4">
        <f>(AD4-AD15)/AD15</f>
        <v>-9.2071611253196933E-2</v>
      </c>
      <c r="AF26" s="9">
        <f>AF4-AF15</f>
        <v>-77</v>
      </c>
      <c r="AG26" s="4">
        <f>(AF4-AF15)/AF15</f>
        <v>-0.11079136690647481</v>
      </c>
      <c r="AH26" s="9">
        <f>AH4-AH15</f>
        <v>-103</v>
      </c>
      <c r="AI26" s="4">
        <f>(AH4-AH15)/AH15</f>
        <v>-8.1746031746031747E-2</v>
      </c>
      <c r="AJ26" s="9">
        <f>AJ4-AJ15</f>
        <v>-6527.5999999999985</v>
      </c>
      <c r="AK26" s="4">
        <f>(AJ4-AJ15)/AJ15</f>
        <v>-0.11096152146271476</v>
      </c>
      <c r="AL26" s="9">
        <f>AL4-AL15</f>
        <v>-41</v>
      </c>
      <c r="AM26" s="4">
        <f>(AL4-AL15)/AL15</f>
        <v>-0.15241635687732341</v>
      </c>
      <c r="AN26" s="9">
        <f>AN4-AN15</f>
        <v>-139</v>
      </c>
      <c r="AO26" s="4">
        <f>(AN4-AN15)/AN15</f>
        <v>-8.244365361803084E-2</v>
      </c>
      <c r="AP26" s="9">
        <f>AP4-AP15</f>
        <v>-6355</v>
      </c>
      <c r="AQ26" s="4">
        <f>(AP4-AP15)/AP15</f>
        <v>-0.21414611133575953</v>
      </c>
      <c r="AR26" s="9">
        <f>AR4-AR15</f>
        <v>-13138</v>
      </c>
      <c r="AS26" s="4">
        <f>(AR4-AR15)/AR15</f>
        <v>-0.30689091333800511</v>
      </c>
      <c r="AT26" s="9">
        <f>AT4-AT15</f>
        <v>-4970</v>
      </c>
      <c r="AU26" s="4">
        <f>(AT4-AT15)/AT15</f>
        <v>-0.30728329417583777</v>
      </c>
      <c r="AV26" s="9">
        <f>AV4-AV15</f>
        <v>50</v>
      </c>
      <c r="AW26" s="4">
        <f>(AV4-AV15)/AV15</f>
        <v>2.54841997961264E-2</v>
      </c>
      <c r="AX26" s="9">
        <f>AX4-AX15</f>
        <v>-81</v>
      </c>
      <c r="AY26" s="4">
        <f>(AX4-AX15)/AX15</f>
        <v>-0.15055762081784388</v>
      </c>
      <c r="AZ26" s="8">
        <f>AZ4-AZ15</f>
        <v>-375</v>
      </c>
      <c r="BA26" s="4">
        <f>(AZ4-AZ15)/AZ15</f>
        <v>-0.20833333333333334</v>
      </c>
      <c r="BB26" s="9">
        <f>BB4-BB15</f>
        <v>4</v>
      </c>
      <c r="BC26" s="4">
        <f>(BB4-BB15)/BB15</f>
        <v>6.25E-2</v>
      </c>
      <c r="BD26" s="9">
        <f>BD4-BD15</f>
        <v>-131</v>
      </c>
      <c r="BE26" s="4">
        <f>(BD4-BD15)/BD15</f>
        <v>-0.70053475935828879</v>
      </c>
      <c r="BF26" s="9">
        <f>BF4-BF15</f>
        <v>56</v>
      </c>
      <c r="BG26" s="4">
        <f>(BF4-BF15)/BF15</f>
        <v>7.2258064516129039E-2</v>
      </c>
      <c r="BH26" s="9">
        <f>BH4-BH15</f>
        <v>-178</v>
      </c>
      <c r="BI26" s="4">
        <f>(BH4-BH15)/BH15</f>
        <v>-0.34833659491193736</v>
      </c>
      <c r="BJ26" s="9">
        <f>BJ4-BJ15</f>
        <v>-126</v>
      </c>
      <c r="BK26" s="4">
        <f>(BJ4-BJ15)/BJ15</f>
        <v>-0.47908745247148288</v>
      </c>
      <c r="BL26" s="8">
        <f>BL4-BL15</f>
        <v>288</v>
      </c>
      <c r="BM26" s="4">
        <f>(BL4-BL15)/BL15</f>
        <v>0.34866828087167068</v>
      </c>
      <c r="BN26" s="9">
        <f>BN4-BN15</f>
        <v>-1009</v>
      </c>
      <c r="BO26" s="4">
        <f>(BN4-BN15)/BN15</f>
        <v>-0.24718275355218031</v>
      </c>
      <c r="BP26" s="9">
        <f>BP4-BP15</f>
        <v>-11</v>
      </c>
      <c r="BQ26" s="4">
        <f>(BP4-BP15)/BP15</f>
        <v>-1.794453507340946E-2</v>
      </c>
      <c r="BR26" s="9">
        <f>BR4-BR15</f>
        <v>697</v>
      </c>
      <c r="BS26" s="12">
        <f>(BR4-BR15)/BR15</f>
        <v>19.361111111111111</v>
      </c>
    </row>
    <row r="27" spans="1:71" x14ac:dyDescent="0.25">
      <c r="A27" s="11" t="s">
        <v>1</v>
      </c>
      <c r="B27" s="8">
        <f t="shared" ref="B27:C34" si="60">B5-B16</f>
        <v>-90</v>
      </c>
      <c r="C27" s="9">
        <f t="shared" si="60"/>
        <v>-302</v>
      </c>
      <c r="D27" s="4">
        <f t="shared" ref="D27:F34" si="61">(C5-C16)/C16</f>
        <v>-0.66962305986696236</v>
      </c>
      <c r="E27" s="9">
        <f t="shared" ref="E27" si="62">E5-E16</f>
        <v>-274</v>
      </c>
      <c r="F27" s="4">
        <f t="shared" si="61"/>
        <v>-0.18538565629228687</v>
      </c>
      <c r="G27" s="9">
        <f t="shared" ref="G27" si="63">G5-G16</f>
        <v>21</v>
      </c>
      <c r="H27" s="4">
        <f t="shared" ref="H27" si="64">(G5-G16)/G16</f>
        <v>6.2314540059347182E-2</v>
      </c>
      <c r="I27" s="9">
        <f t="shared" ref="I27" si="65">I5-I16</f>
        <v>88</v>
      </c>
      <c r="J27" s="4">
        <f t="shared" ref="J27" si="66">(I5-I16)/I16</f>
        <v>0.16698292220113853</v>
      </c>
      <c r="K27" s="9">
        <f t="shared" ref="K27" si="67">K5-K16</f>
        <v>-15</v>
      </c>
      <c r="L27" s="4">
        <f t="shared" ref="L27" si="68">(K5-K16)/K16</f>
        <v>-3.90625E-2</v>
      </c>
      <c r="M27" s="9">
        <f t="shared" ref="M27" si="69">M5-M16</f>
        <v>266</v>
      </c>
      <c r="N27" s="4">
        <f t="shared" ref="N27" si="70">(M5-M16)/M16</f>
        <v>0.63182897862232779</v>
      </c>
      <c r="O27" s="9">
        <f t="shared" ref="O27" si="71">O5-O16</f>
        <v>39</v>
      </c>
      <c r="P27" s="4">
        <f t="shared" ref="P27" si="72">(O5-O16)/O16</f>
        <v>0.11607142857142858</v>
      </c>
      <c r="Q27" s="9">
        <f t="shared" ref="Q27" si="73">Q5-Q16</f>
        <v>97</v>
      </c>
      <c r="R27" s="4">
        <f t="shared" ref="R27" si="74">(Q5-Q16)/Q16</f>
        <v>0.67361111111111116</v>
      </c>
      <c r="S27" s="9">
        <f t="shared" ref="S27" si="75">S5-S16</f>
        <v>-10</v>
      </c>
      <c r="T27" s="4">
        <f t="shared" ref="T27" si="76">(S5-S16)/S16</f>
        <v>-0.12658227848101267</v>
      </c>
      <c r="U27" s="8">
        <f t="shared" ref="U27" si="77">U5-U16</f>
        <v>721</v>
      </c>
      <c r="V27" s="4">
        <f t="shared" ref="V27" si="78">(U5-U16)/U16</f>
        <v>0.81931818181818183</v>
      </c>
      <c r="W27" s="8">
        <f t="shared" ref="W27" si="79">W5-W16</f>
        <v>-1406</v>
      </c>
      <c r="X27" s="4">
        <f t="shared" ref="X27" si="80">(W5-W16)/W16</f>
        <v>-0.4975230007077141</v>
      </c>
      <c r="Y27" s="8">
        <f t="shared" ref="Y27" si="81">Y5-Y16</f>
        <v>161</v>
      </c>
      <c r="Z27" s="4">
        <v>0</v>
      </c>
      <c r="AA27" s="8">
        <f t="shared" ref="AA27" si="82">AA5-AA16</f>
        <v>802</v>
      </c>
      <c r="AB27" s="4">
        <f t="shared" ref="AB27:AB34" si="83">(AA5-AA16)/AA16</f>
        <v>1.2151515151515151</v>
      </c>
      <c r="AC27" s="9">
        <f t="shared" ref="AC27:AC34" si="84">AC5-AC16</f>
        <v>-103</v>
      </c>
      <c r="AD27" s="9">
        <f t="shared" ref="AD27:AD34" si="85">AD5-AD16</f>
        <v>-42</v>
      </c>
      <c r="AE27" s="4">
        <f t="shared" ref="AE27:AE34" si="86">(AD5-AD16)/AD16</f>
        <v>-3.0501089324618737E-2</v>
      </c>
      <c r="AF27" s="9">
        <f t="shared" ref="AF27:AF34" si="87">AF5-AF16</f>
        <v>-223</v>
      </c>
      <c r="AG27" s="4">
        <f t="shared" ref="AG27:AG34" si="88">(AF5-AF16)/AF16</f>
        <v>-0.2840764331210191</v>
      </c>
      <c r="AH27" s="9">
        <f t="shared" ref="AH27:AH34" si="89">AH5-AH16</f>
        <v>181</v>
      </c>
      <c r="AI27" s="4">
        <f t="shared" ref="AI27:AK34" si="90">(AH5-AH16)/AH16</f>
        <v>0.30574324324324326</v>
      </c>
      <c r="AJ27" s="9">
        <f t="shared" ref="AJ27:AJ34" si="91">AJ5-AJ16</f>
        <v>-7556.0999999999985</v>
      </c>
      <c r="AK27" s="4">
        <f t="shared" si="90"/>
        <v>-0.1270870440543527</v>
      </c>
      <c r="AL27" s="9">
        <f t="shared" ref="AL27:AL34" si="92">AL5-AL16</f>
        <v>17</v>
      </c>
      <c r="AM27" s="4">
        <f t="shared" ref="AM27" si="93">(AL5-AL16)/AL16</f>
        <v>0.10625</v>
      </c>
      <c r="AN27" s="9">
        <f t="shared" ref="AN27:AP34" si="94">AN5-AN16</f>
        <v>-59</v>
      </c>
      <c r="AO27" s="4">
        <f t="shared" ref="AO27:AQ27" si="95">(AN5-AN16)/AN16</f>
        <v>-4.8479868529170092E-2</v>
      </c>
      <c r="AP27" s="9">
        <f t="shared" si="94"/>
        <v>-465</v>
      </c>
      <c r="AQ27" s="4">
        <f t="shared" si="95"/>
        <v>-1.455080264104891E-2</v>
      </c>
      <c r="AR27" s="9">
        <f t="shared" ref="AR27" si="96">AR5-AR16</f>
        <v>-480</v>
      </c>
      <c r="AS27" s="4">
        <f t="shared" ref="AS27" si="97">(AR5-AR16)/AR16</f>
        <v>-1.1845709632042645E-2</v>
      </c>
      <c r="AT27" s="9">
        <f t="shared" ref="AT27:AX27" si="98">AT5-AT16</f>
        <v>79</v>
      </c>
      <c r="AU27" s="4">
        <f t="shared" ref="AU27:AY27" si="99">(AT5-AT16)/AT16</f>
        <v>5.6998556998556996E-3</v>
      </c>
      <c r="AV27" s="9">
        <f t="shared" ref="AV27" si="100">AV5-AV16</f>
        <v>-675</v>
      </c>
      <c r="AW27" s="4">
        <f t="shared" ref="AW27" si="101">(AV5-AV16)/AV16</f>
        <v>-0.33039647577092512</v>
      </c>
      <c r="AX27" s="9">
        <f t="shared" si="98"/>
        <v>138</v>
      </c>
      <c r="AY27" s="4">
        <f t="shared" si="99"/>
        <v>0.48936170212765956</v>
      </c>
      <c r="AZ27" s="8">
        <f t="shared" ref="AZ27" si="102">AZ5-AZ16</f>
        <v>-408</v>
      </c>
      <c r="BA27" s="4">
        <f t="shared" ref="BA27" si="103">(AZ5-AZ16)/AZ16</f>
        <v>-0.25987261146496815</v>
      </c>
      <c r="BB27" s="9">
        <f t="shared" ref="BB27" si="104">BB5-BB16</f>
        <v>-55</v>
      </c>
      <c r="BC27" s="4">
        <f t="shared" ref="BC27" si="105">(BB5-BB16)/BB16</f>
        <v>-1</v>
      </c>
      <c r="BD27" s="9">
        <f t="shared" ref="BD27" si="106">BD5-BD16</f>
        <v>-69</v>
      </c>
      <c r="BE27" s="4">
        <f t="shared" ref="BE27" si="107">(BD5-BD16)/BD16</f>
        <v>-0.55645161290322576</v>
      </c>
      <c r="BF27" s="9">
        <f t="shared" ref="BF27" si="108">BF5-BF16</f>
        <v>-139</v>
      </c>
      <c r="BG27" s="4">
        <f t="shared" ref="BG27" si="109">(BF5-BF16)/BF16</f>
        <v>-0.17267080745341615</v>
      </c>
      <c r="BH27" s="9">
        <f t="shared" ref="BH27" si="110">BH5-BH16</f>
        <v>-112</v>
      </c>
      <c r="BI27" s="4">
        <f t="shared" ref="BI27" si="111">(BH5-BH16)/BH16</f>
        <v>-0.26046511627906976</v>
      </c>
      <c r="BJ27" s="9">
        <f t="shared" ref="BJ27" si="112">BJ5-BJ16</f>
        <v>-33</v>
      </c>
      <c r="BK27" s="4">
        <f t="shared" ref="BK27" si="113">(BJ5-BJ16)/BJ16</f>
        <v>-0.21153846153846154</v>
      </c>
      <c r="BL27" s="8">
        <f t="shared" ref="BL27" si="114">BL5-BL16</f>
        <v>79</v>
      </c>
      <c r="BM27" s="4">
        <f t="shared" ref="BM27" si="115">(BL5-BL16)/BL16</f>
        <v>0.12286158631415241</v>
      </c>
      <c r="BN27" s="9">
        <f t="shared" ref="BN27" si="116">BN5-BN16</f>
        <v>-722</v>
      </c>
      <c r="BO27" s="4">
        <f t="shared" ref="BO27" si="117">(BN5-BN16)/BN16</f>
        <v>-0.22032346658529142</v>
      </c>
      <c r="BP27" s="9">
        <f t="shared" ref="BP27" si="118">BP5-BP16</f>
        <v>862</v>
      </c>
      <c r="BQ27" s="4">
        <f t="shared" ref="BQ27" si="119">(BP5-BP16)/BP16</f>
        <v>2.317204301075269</v>
      </c>
      <c r="BR27" s="9">
        <f t="shared" ref="BR27" si="120">BR5-BR16</f>
        <v>82</v>
      </c>
      <c r="BS27" s="12">
        <f t="shared" ref="BS27" si="121">(BR5-BR16)/BR16</f>
        <v>1.7446808510638299</v>
      </c>
    </row>
    <row r="28" spans="1:71" x14ac:dyDescent="0.25">
      <c r="A28" s="11" t="s">
        <v>2</v>
      </c>
      <c r="B28" s="8">
        <f t="shared" si="60"/>
        <v>590</v>
      </c>
      <c r="C28" s="9">
        <f t="shared" si="60"/>
        <v>-16</v>
      </c>
      <c r="D28" s="4">
        <f t="shared" si="61"/>
        <v>-5.5555555555555552E-2</v>
      </c>
      <c r="E28" s="9">
        <f t="shared" ref="E28" si="122">E6-E17</f>
        <v>-75</v>
      </c>
      <c r="F28" s="4">
        <f t="shared" si="61"/>
        <v>-0.10533707865168539</v>
      </c>
      <c r="G28" s="9">
        <f t="shared" ref="G28" si="123">G6-G17</f>
        <v>29</v>
      </c>
      <c r="H28" s="4">
        <f t="shared" ref="H28" si="124">(G6-G17)/G17</f>
        <v>0.18124999999999999</v>
      </c>
      <c r="I28" s="9">
        <f t="shared" ref="I28" si="125">I6-I17</f>
        <v>258</v>
      </c>
      <c r="J28" s="4">
        <f t="shared" ref="J28" si="126">(I6-I17)/I17</f>
        <v>0.69541778975741242</v>
      </c>
      <c r="K28" s="9">
        <f t="shared" ref="K28" si="127">K6-K17</f>
        <v>365</v>
      </c>
      <c r="L28" s="4">
        <f t="shared" ref="L28" si="128">(K6-K17)/K17</f>
        <v>1.2331081081081081</v>
      </c>
      <c r="M28" s="9">
        <f t="shared" ref="M28" si="129">M6-M17</f>
        <v>-177</v>
      </c>
      <c r="N28" s="4">
        <f t="shared" ref="N28" si="130">(M6-M17)/M17</f>
        <v>-0.47708894878706198</v>
      </c>
      <c r="O28" s="9">
        <f t="shared" ref="O28" si="131">O6-O17</f>
        <v>70</v>
      </c>
      <c r="P28" s="4">
        <f t="shared" ref="P28" si="132">(O6-O17)/O17</f>
        <v>0.36458333333333331</v>
      </c>
      <c r="Q28" s="9">
        <f t="shared" ref="Q28" si="133">Q6-Q17</f>
        <v>61</v>
      </c>
      <c r="R28" s="4">
        <f t="shared" ref="R28" si="134">(Q6-Q17)/Q17</f>
        <v>0.45864661654135336</v>
      </c>
      <c r="S28" s="9">
        <f t="shared" ref="S28" si="135">S6-S17</f>
        <v>75</v>
      </c>
      <c r="T28" s="4">
        <f t="shared" ref="T28" si="136">(S6-S17)/S17</f>
        <v>1.875</v>
      </c>
      <c r="U28" s="8">
        <f t="shared" ref="U28" si="137">U6-U17</f>
        <v>750</v>
      </c>
      <c r="V28" s="4">
        <f t="shared" ref="V28" si="138">(U6-U17)/U17</f>
        <v>0.69897483690587137</v>
      </c>
      <c r="W28" s="8">
        <f t="shared" ref="W28" si="139">W6-W17</f>
        <v>-529</v>
      </c>
      <c r="X28" s="4">
        <f t="shared" ref="X28" si="140">(W6-W17)/W17</f>
        <v>-0.4062980030721966</v>
      </c>
      <c r="Y28" s="8">
        <f t="shared" ref="Y28" si="141">Y6-Y17</f>
        <v>199</v>
      </c>
      <c r="Z28" s="4">
        <v>0</v>
      </c>
      <c r="AA28" s="8">
        <f t="shared" ref="AA28" si="142">AA6-AA17</f>
        <v>213</v>
      </c>
      <c r="AB28" s="4">
        <f t="shared" si="83"/>
        <v>0.5546875</v>
      </c>
      <c r="AC28" s="9">
        <f t="shared" si="84"/>
        <v>-21</v>
      </c>
      <c r="AD28" s="9">
        <f t="shared" si="85"/>
        <v>115</v>
      </c>
      <c r="AE28" s="4">
        <f t="shared" si="86"/>
        <v>0.11782786885245902</v>
      </c>
      <c r="AF28" s="9">
        <f t="shared" si="87"/>
        <v>237</v>
      </c>
      <c r="AG28" s="4">
        <f t="shared" si="88"/>
        <v>0.47117296222664018</v>
      </c>
      <c r="AH28" s="9">
        <f t="shared" si="89"/>
        <v>-122</v>
      </c>
      <c r="AI28" s="4">
        <f t="shared" si="90"/>
        <v>-0.25792811839323465</v>
      </c>
      <c r="AJ28" s="9">
        <f t="shared" si="91"/>
        <v>-14945.199999999997</v>
      </c>
      <c r="AK28" s="4">
        <f t="shared" si="90"/>
        <v>-0.18694305599335542</v>
      </c>
      <c r="AL28" s="9">
        <f t="shared" si="92"/>
        <v>-90</v>
      </c>
      <c r="AM28" s="4">
        <f t="shared" ref="AM28" si="143">(AL6-AL17)/AL17</f>
        <v>-0.6428571428571429</v>
      </c>
      <c r="AN28" s="9">
        <f t="shared" si="94"/>
        <v>205</v>
      </c>
      <c r="AO28" s="4">
        <f t="shared" ref="AO28:AQ28" si="144">(AN6-AN17)/AN17</f>
        <v>0.24521531100478469</v>
      </c>
      <c r="AP28" s="9">
        <f t="shared" si="94"/>
        <v>16733</v>
      </c>
      <c r="AQ28" s="4">
        <f t="shared" si="144"/>
        <v>0.64175040270000772</v>
      </c>
      <c r="AR28" s="9">
        <f t="shared" ref="AR28" si="145">AR6-AR17</f>
        <v>17533</v>
      </c>
      <c r="AS28" s="4">
        <f t="shared" ref="AS28" si="146">(AR6-AR17)/AR17</f>
        <v>0.4840829398934261</v>
      </c>
      <c r="AT28" s="9">
        <f t="shared" ref="AT28:AX28" si="147">AT6-AT17</f>
        <v>6170</v>
      </c>
      <c r="AU28" s="4">
        <f t="shared" ref="AU28:AY28" si="148">(AT6-AT17)/AT17</f>
        <v>0.43945868945868943</v>
      </c>
      <c r="AV28" s="9">
        <f t="shared" ref="AV28" si="149">AV6-AV17</f>
        <v>-80</v>
      </c>
      <c r="AW28" s="4">
        <f t="shared" ref="AW28" si="150">(AV6-AV17)/AV17</f>
        <v>-7.5046904315197005E-2</v>
      </c>
      <c r="AX28" s="9">
        <f t="shared" si="147"/>
        <v>87</v>
      </c>
      <c r="AY28" s="4">
        <f t="shared" si="148"/>
        <v>0.37826086956521737</v>
      </c>
      <c r="AZ28" s="8">
        <f t="shared" ref="AZ28" si="151">AZ6-AZ17</f>
        <v>-134</v>
      </c>
      <c r="BA28" s="4">
        <f t="shared" ref="BA28" si="152">(AZ6-AZ17)/AZ17</f>
        <v>-0.15384615384615385</v>
      </c>
      <c r="BB28" s="9">
        <f t="shared" ref="BB28" si="153">BB6-BB17</f>
        <v>-25</v>
      </c>
      <c r="BC28" s="4">
        <f t="shared" ref="BC28" si="154">(BB6-BB17)/BB17</f>
        <v>-0.48076923076923078</v>
      </c>
      <c r="BD28" s="9">
        <f t="shared" ref="BD28" si="155">BD6-BD17</f>
        <v>-29</v>
      </c>
      <c r="BE28" s="4">
        <f t="shared" ref="BE28" si="156">(BD6-BD17)/BD17</f>
        <v>-0.80555555555555558</v>
      </c>
      <c r="BF28" s="9">
        <f t="shared" ref="BF28" si="157">BF6-BF17</f>
        <v>-172</v>
      </c>
      <c r="BG28" s="4">
        <f t="shared" ref="BG28" si="158">(BF6-BF17)/BF17</f>
        <v>-0.34331337325349304</v>
      </c>
      <c r="BH28" s="9">
        <f t="shared" ref="BH28" si="159">BH6-BH17</f>
        <v>98</v>
      </c>
      <c r="BI28" s="4">
        <f t="shared" ref="BI28" si="160">(BH6-BH17)/BH17</f>
        <v>0.68531468531468531</v>
      </c>
      <c r="BJ28" s="9">
        <f t="shared" ref="BJ28" si="161">BJ6-BJ17</f>
        <v>-6</v>
      </c>
      <c r="BK28" s="4">
        <f t="shared" ref="BK28" si="162">(BJ6-BJ17)/BJ17</f>
        <v>-4.3165467625899283E-2</v>
      </c>
      <c r="BL28" s="8">
        <f t="shared" ref="BL28" si="163">BL6-BL17</f>
        <v>-20</v>
      </c>
      <c r="BM28" s="4">
        <f t="shared" ref="BM28" si="164">(BL6-BL17)/BL17</f>
        <v>-6.3694267515923567E-2</v>
      </c>
      <c r="BN28" s="9">
        <f t="shared" ref="BN28" si="165">BN6-BN17</f>
        <v>237</v>
      </c>
      <c r="BO28" s="4">
        <f t="shared" ref="BO28" si="166">(BN6-BN17)/BN17</f>
        <v>0.12018255578093306</v>
      </c>
      <c r="BP28" s="9">
        <f t="shared" ref="BP28" si="167">BP6-BP17</f>
        <v>159</v>
      </c>
      <c r="BQ28" s="4">
        <f t="shared" ref="BQ28" si="168">(BP6-BP17)/BP17</f>
        <v>0.60919540229885061</v>
      </c>
      <c r="BR28" s="9">
        <f t="shared" ref="BR28" si="169">BR6-BR17</f>
        <v>178</v>
      </c>
      <c r="BS28" s="37" t="s">
        <v>54</v>
      </c>
    </row>
    <row r="29" spans="1:71" x14ac:dyDescent="0.25">
      <c r="A29" s="11" t="s">
        <v>3</v>
      </c>
      <c r="B29" s="8">
        <f t="shared" si="60"/>
        <v>159</v>
      </c>
      <c r="C29" s="9">
        <f t="shared" si="60"/>
        <v>39</v>
      </c>
      <c r="D29" s="4">
        <f t="shared" si="61"/>
        <v>9.5588235294117641E-2</v>
      </c>
      <c r="E29" s="9">
        <f t="shared" ref="E29" si="170">E7-E18</f>
        <v>83</v>
      </c>
      <c r="F29" s="4">
        <f t="shared" si="61"/>
        <v>6.5047021943573674E-2</v>
      </c>
      <c r="G29" s="9">
        <f t="shared" ref="G29" si="171">G7-G18</f>
        <v>198</v>
      </c>
      <c r="H29" s="4">
        <f t="shared" ref="H29" si="172">(G7-G18)/G18</f>
        <v>0.93396226415094341</v>
      </c>
      <c r="I29" s="9">
        <f t="shared" ref="I29" si="173">I7-I18</f>
        <v>114</v>
      </c>
      <c r="J29" s="4">
        <f t="shared" ref="J29" si="174">(I7-I18)/I18</f>
        <v>0.17511520737327188</v>
      </c>
      <c r="K29" s="9">
        <f t="shared" ref="K29" si="175">K7-K18</f>
        <v>115</v>
      </c>
      <c r="L29" s="4">
        <f t="shared" ref="L29" si="176">(K7-K18)/K18</f>
        <v>0.21988527724665391</v>
      </c>
      <c r="M29" s="9">
        <f t="shared" ref="M29" si="177">M7-M18</f>
        <v>-227</v>
      </c>
      <c r="N29" s="4">
        <f t="shared" ref="N29" si="178">(M7-M18)/M18</f>
        <v>-0.25222222222222224</v>
      </c>
      <c r="O29" s="9">
        <f t="shared" ref="O29" si="179">O7-O18</f>
        <v>-104</v>
      </c>
      <c r="P29" s="4">
        <f t="shared" ref="P29" si="180">(O7-O18)/O18</f>
        <v>-0.15950920245398773</v>
      </c>
      <c r="Q29" s="9">
        <f t="shared" ref="Q29" si="181">Q7-Q18</f>
        <v>180</v>
      </c>
      <c r="R29" s="4">
        <f t="shared" ref="R29" si="182">(Q7-Q18)/Q18</f>
        <v>0.85308056872037918</v>
      </c>
      <c r="S29" s="9">
        <f t="shared" ref="S29" si="183">S7-S18</f>
        <v>-239</v>
      </c>
      <c r="T29" s="4">
        <f t="shared" ref="T29" si="184">(S7-S18)/S18</f>
        <v>-0.62239583333333337</v>
      </c>
      <c r="U29" s="8">
        <f t="shared" ref="U29" si="185">U7-U18</f>
        <v>-325</v>
      </c>
      <c r="V29" s="4">
        <f t="shared" ref="V29" si="186">(U7-U18)/U18</f>
        <v>-8.2950484941296573E-2</v>
      </c>
      <c r="W29" s="8">
        <f t="shared" ref="W29" si="187">W7-W18</f>
        <v>-488</v>
      </c>
      <c r="X29" s="4">
        <f t="shared" ref="X29" si="188">(W7-W18)/W18</f>
        <v>-0.58937198067632846</v>
      </c>
      <c r="Y29" s="8">
        <f t="shared" ref="Y29" si="189">Y7-Y18</f>
        <v>-156</v>
      </c>
      <c r="Z29" s="4">
        <f t="shared" ref="Z29" si="190">(Y7-Y18)/Y18</f>
        <v>-0.5864661654135338</v>
      </c>
      <c r="AA29" s="8">
        <f t="shared" ref="AA29" si="191">AA7-AA18</f>
        <v>602</v>
      </c>
      <c r="AB29" s="4">
        <f t="shared" si="83"/>
        <v>7.4320987654320989</v>
      </c>
      <c r="AC29" s="9">
        <f t="shared" si="84"/>
        <v>-100</v>
      </c>
      <c r="AD29" s="9">
        <f t="shared" si="85"/>
        <v>-129</v>
      </c>
      <c r="AE29" s="4">
        <f t="shared" si="86"/>
        <v>-6.0195986934204387E-2</v>
      </c>
      <c r="AF29" s="9">
        <f t="shared" si="87"/>
        <v>-89</v>
      </c>
      <c r="AG29" s="4">
        <f t="shared" si="88"/>
        <v>-5.0112612612612614E-2</v>
      </c>
      <c r="AH29" s="9">
        <f t="shared" si="89"/>
        <v>-40</v>
      </c>
      <c r="AI29" s="4">
        <f t="shared" si="90"/>
        <v>-0.10899182561307902</v>
      </c>
      <c r="AJ29" s="9">
        <f t="shared" si="91"/>
        <v>686.80000000000291</v>
      </c>
      <c r="AK29" s="4">
        <f t="shared" si="90"/>
        <v>6.2372176996037072E-3</v>
      </c>
      <c r="AL29" s="9">
        <f t="shared" si="92"/>
        <v>-99</v>
      </c>
      <c r="AM29" s="4">
        <f>(AL7-AL18)/AL18</f>
        <v>-1</v>
      </c>
      <c r="AN29" s="9">
        <f t="shared" si="94"/>
        <v>-30</v>
      </c>
      <c r="AO29" s="4">
        <f t="shared" ref="AO29:AQ29" si="192">(AN7-AN18)/AN18</f>
        <v>-1.4677103718199608E-2</v>
      </c>
      <c r="AP29" s="9">
        <f t="shared" si="94"/>
        <v>6476</v>
      </c>
      <c r="AQ29" s="4">
        <f t="shared" si="192"/>
        <v>0.12413264328157946</v>
      </c>
      <c r="AR29" s="9">
        <f t="shared" ref="AR29" si="193">AR7-AR18</f>
        <v>-2186</v>
      </c>
      <c r="AS29" s="4">
        <f t="shared" ref="AS29" si="194">(AR7-AR18)/AR18</f>
        <v>-3.3476776060889141E-2</v>
      </c>
      <c r="AT29" s="9">
        <f t="shared" ref="AT29:AX29" si="195">AT7-AT18</f>
        <v>-2977</v>
      </c>
      <c r="AU29" s="4">
        <f t="shared" ref="AU29:AY29" si="196">(AT7-AT18)/AT18</f>
        <v>-0.10973092517508293</v>
      </c>
      <c r="AV29" s="9">
        <f t="shared" ref="AV29" si="197">AV7-AV18</f>
        <v>11</v>
      </c>
      <c r="AW29" s="4">
        <f t="shared" ref="AW29" si="198">(AV7-AV18)/AV18</f>
        <v>1.6742770167427701E-2</v>
      </c>
      <c r="AX29" s="9">
        <f t="shared" si="195"/>
        <v>70</v>
      </c>
      <c r="AY29" s="4">
        <f t="shared" si="196"/>
        <v>0.2413793103448276</v>
      </c>
      <c r="AZ29" s="8">
        <f t="shared" ref="AZ29" si="199">AZ7-AZ18</f>
        <v>-87</v>
      </c>
      <c r="BA29" s="4">
        <f t="shared" ref="BA29" si="200">(AZ7-AZ18)/AZ18</f>
        <v>-5.2002390914524806E-2</v>
      </c>
      <c r="BB29" s="9">
        <f t="shared" ref="BB29" si="201">BB7-BB18</f>
        <v>75</v>
      </c>
      <c r="BC29" s="4">
        <f t="shared" ref="BC29" si="202">(BB7-BB18)/BB18</f>
        <v>0.78125</v>
      </c>
      <c r="BD29" s="9">
        <f t="shared" ref="BD29" si="203">BD7-BD18</f>
        <v>50</v>
      </c>
      <c r="BE29" s="4">
        <f t="shared" ref="BE29" si="204">(BD7-BD18)/BD18</f>
        <v>0.94339622641509435</v>
      </c>
      <c r="BF29" s="9">
        <f t="shared" ref="BF29" si="205">BF7-BF18</f>
        <v>-49</v>
      </c>
      <c r="BG29" s="4">
        <f t="shared" ref="BG29" si="206">(BF7-BF18)/BF18</f>
        <v>-5.9610705596107053E-2</v>
      </c>
      <c r="BH29" s="9">
        <f t="shared" ref="BH29" si="207">BH7-BH18</f>
        <v>-102</v>
      </c>
      <c r="BI29" s="4">
        <f t="shared" ref="BI29" si="208">(BH7-BH18)/BH18</f>
        <v>-0.24578313253012049</v>
      </c>
      <c r="BJ29" s="9">
        <f t="shared" ref="BJ29" si="209">BJ7-BJ18</f>
        <v>-61</v>
      </c>
      <c r="BK29" s="4">
        <f t="shared" ref="BK29" si="210">(BJ7-BJ18)/BJ18</f>
        <v>-0.21254355400696864</v>
      </c>
      <c r="BL29" s="8">
        <f t="shared" ref="BL29" si="211">BL7-BL18</f>
        <v>-218</v>
      </c>
      <c r="BM29" s="4">
        <f t="shared" ref="BM29" si="212">(BL7-BL18)/BL18</f>
        <v>-0.26847290640394089</v>
      </c>
      <c r="BN29" s="9">
        <f t="shared" ref="BN29" si="213">BN7-BN18</f>
        <v>-319</v>
      </c>
      <c r="BO29" s="4">
        <f t="shared" ref="BO29" si="214">(BN7-BN18)/BN18</f>
        <v>-7.1173583221775999E-2</v>
      </c>
      <c r="BP29" s="9">
        <f t="shared" ref="BP29" si="215">BP7-BP18</f>
        <v>571</v>
      </c>
      <c r="BQ29" s="4">
        <f t="shared" ref="BQ29" si="216">(BP7-BP18)/BP18</f>
        <v>9.5166666666666675</v>
      </c>
      <c r="BR29" s="9">
        <f t="shared" ref="BR29" si="217">BR7-BR18</f>
        <v>-97</v>
      </c>
      <c r="BS29" s="12">
        <f t="shared" ref="BS29" si="218">(BR7-BR18)/BR18</f>
        <v>-0.58083832335329344</v>
      </c>
    </row>
    <row r="30" spans="1:71" x14ac:dyDescent="0.25">
      <c r="A30" s="11" t="s">
        <v>4</v>
      </c>
      <c r="B30" s="8">
        <f t="shared" si="60"/>
        <v>-99</v>
      </c>
      <c r="C30" s="9">
        <f t="shared" si="60"/>
        <v>-45</v>
      </c>
      <c r="D30" s="4">
        <f t="shared" si="61"/>
        <v>-9.0543259557344061E-2</v>
      </c>
      <c r="E30" s="9">
        <f t="shared" ref="E30" si="219">E8-E19</f>
        <v>-190</v>
      </c>
      <c r="F30" s="4">
        <f t="shared" si="61"/>
        <v>-0.11156782149148561</v>
      </c>
      <c r="G30" s="9">
        <f t="shared" ref="G30" si="220">G8-G19</f>
        <v>-290</v>
      </c>
      <c r="H30" s="4">
        <f t="shared" ref="H30" si="221">(G8-G19)/G19</f>
        <v>-0.68396226415094341</v>
      </c>
      <c r="I30" s="9">
        <f t="shared" ref="I30" si="222">I8-I19</f>
        <v>40</v>
      </c>
      <c r="J30" s="4">
        <f t="shared" ref="J30" si="223">(I8-I19)/I19</f>
        <v>4.0983606557377046E-2</v>
      </c>
      <c r="K30" s="9">
        <f t="shared" ref="K30" si="224">K8-K19</f>
        <v>-211</v>
      </c>
      <c r="L30" s="4">
        <f t="shared" ref="L30" si="225">(K8-K19)/K19</f>
        <v>-0.2089108910891089</v>
      </c>
      <c r="M30" s="9">
        <f t="shared" ref="M30" si="226">M8-M19</f>
        <v>255</v>
      </c>
      <c r="N30" s="4">
        <f t="shared" ref="N30" si="227">(M8-M19)/M19</f>
        <v>0.40348101265822783</v>
      </c>
      <c r="O30" s="9">
        <f t="shared" ref="O30" si="228">O8-O19</f>
        <v>236</v>
      </c>
      <c r="P30" s="4">
        <f t="shared" ref="P30" si="229">(O8-O19)/O19</f>
        <v>0.45210727969348657</v>
      </c>
      <c r="Q30" s="9">
        <f t="shared" ref="Q30" si="230">Q8-Q19</f>
        <v>166</v>
      </c>
      <c r="R30" s="4">
        <f t="shared" ref="R30" si="231">(Q8-Q19)/Q19</f>
        <v>0.65098039215686276</v>
      </c>
      <c r="S30" s="9">
        <f t="shared" ref="S30" si="232">S8-S19</f>
        <v>-60</v>
      </c>
      <c r="T30" s="4">
        <f t="shared" ref="T30" si="233">(S8-S19)/S19</f>
        <v>-0.19480519480519481</v>
      </c>
      <c r="U30" s="8">
        <f t="shared" ref="U30" si="234">U8-U19</f>
        <v>126</v>
      </c>
      <c r="V30" s="4">
        <f t="shared" ref="V30" si="235">(U8-U19)/U19</f>
        <v>5.0847457627118647E-2</v>
      </c>
      <c r="W30" s="8">
        <f t="shared" ref="W30" si="236">W8-W19</f>
        <v>-677</v>
      </c>
      <c r="X30" s="4">
        <f t="shared" ref="X30" si="237">(W8-W19)/W19</f>
        <v>-0.22225869993434011</v>
      </c>
      <c r="Y30" s="8">
        <f t="shared" ref="Y30" si="238">Y8-Y19</f>
        <v>493</v>
      </c>
      <c r="Z30" s="4">
        <f t="shared" ref="Z30" si="239">(Y8-Y19)/Y19</f>
        <v>5.189473684210526</v>
      </c>
      <c r="AA30" s="8">
        <f t="shared" ref="AA30" si="240">AA8-AA19</f>
        <v>651</v>
      </c>
      <c r="AB30" s="4">
        <f t="shared" si="83"/>
        <v>0.85770750988142297</v>
      </c>
      <c r="AC30" s="9">
        <f t="shared" si="84"/>
        <v>-380</v>
      </c>
      <c r="AD30" s="9">
        <f t="shared" si="85"/>
        <v>-332</v>
      </c>
      <c r="AE30" s="4">
        <f t="shared" si="86"/>
        <v>-0.11661397962767826</v>
      </c>
      <c r="AF30" s="9">
        <f t="shared" si="87"/>
        <v>1</v>
      </c>
      <c r="AG30" s="4">
        <f t="shared" si="88"/>
        <v>1.2970168612191958E-3</v>
      </c>
      <c r="AH30" s="9">
        <f t="shared" si="89"/>
        <v>-333</v>
      </c>
      <c r="AI30" s="4">
        <f t="shared" si="90"/>
        <v>-0.16040462427745664</v>
      </c>
      <c r="AJ30" s="9">
        <f t="shared" si="91"/>
        <v>-24040.899999999994</v>
      </c>
      <c r="AK30" s="4">
        <f t="shared" si="90"/>
        <v>-0.25950633035732595</v>
      </c>
      <c r="AL30" s="9">
        <f t="shared" si="92"/>
        <v>34</v>
      </c>
      <c r="AM30" s="4">
        <f t="shared" ref="AM30" si="241">(AL8-AL19)/AL19</f>
        <v>0.11525423728813559</v>
      </c>
      <c r="AN30" s="9">
        <f t="shared" si="94"/>
        <v>-366</v>
      </c>
      <c r="AO30" s="4">
        <f t="shared" ref="AO30:AQ30" si="242">(AN8-AN19)/AN19</f>
        <v>-0.14341692789968652</v>
      </c>
      <c r="AP30" s="9">
        <f t="shared" si="94"/>
        <v>6420</v>
      </c>
      <c r="AQ30" s="4">
        <f t="shared" si="242"/>
        <v>0.17329338407968256</v>
      </c>
      <c r="AR30" s="9">
        <f t="shared" ref="AR30" si="243">AR8-AR19</f>
        <v>7974</v>
      </c>
      <c r="AS30" s="4">
        <f t="shared" ref="AS30" si="244">(AR8-AR19)/AR19</f>
        <v>0.19334658842927113</v>
      </c>
      <c r="AT30" s="9">
        <f t="shared" ref="AT30:AX30" si="245">AT8-AT19</f>
        <v>1502</v>
      </c>
      <c r="AU30" s="4">
        <f t="shared" ref="AU30:AY30" si="246">(AT8-AT19)/AT19</f>
        <v>7.9559298691667987E-2</v>
      </c>
      <c r="AV30" s="9">
        <f t="shared" ref="AV30" si="247">AV8-AV19</f>
        <v>-748</v>
      </c>
      <c r="AW30" s="4">
        <f t="shared" ref="AW30" si="248">(AV8-AV19)/AV19</f>
        <v>-0.59554140127388533</v>
      </c>
      <c r="AX30" s="9">
        <f t="shared" si="245"/>
        <v>-40</v>
      </c>
      <c r="AY30" s="4">
        <f t="shared" si="246"/>
        <v>-7.5329566854990579E-2</v>
      </c>
      <c r="AZ30" s="8">
        <f t="shared" ref="AZ30" si="249">AZ8-AZ19</f>
        <v>26</v>
      </c>
      <c r="BA30" s="4">
        <f t="shared" ref="BA30" si="250">(AZ8-AZ19)/AZ19</f>
        <v>1.3091641490433032E-2</v>
      </c>
      <c r="BB30" s="9">
        <f t="shared" ref="BB30" si="251">BB8-BB19</f>
        <v>-63</v>
      </c>
      <c r="BC30" s="4">
        <f t="shared" ref="BC30" si="252">(BB8-BB19)/BB19</f>
        <v>-1</v>
      </c>
      <c r="BD30" s="9">
        <f t="shared" ref="BD30" si="253">BD8-BD19</f>
        <v>-19</v>
      </c>
      <c r="BE30" s="4">
        <f t="shared" ref="BE30" si="254">(BD8-BD19)/BD19</f>
        <v>-0.16666666666666666</v>
      </c>
      <c r="BF30" s="9">
        <f t="shared" ref="BF30" si="255">BF8-BF19</f>
        <v>207</v>
      </c>
      <c r="BG30" s="4">
        <f t="shared" ref="BG30" si="256">(BF8-BF19)/BF19</f>
        <v>0.29827089337175794</v>
      </c>
      <c r="BH30" s="9">
        <f t="shared" ref="BH30" si="257">BH8-BH19</f>
        <v>-366</v>
      </c>
      <c r="BI30" s="4">
        <f t="shared" ref="BI30" si="258">(BH8-BH19)/BH19</f>
        <v>-0.48865153538050732</v>
      </c>
      <c r="BJ30" s="9">
        <f t="shared" ref="BJ30" si="259">BJ8-BJ19</f>
        <v>267</v>
      </c>
      <c r="BK30" s="4">
        <f t="shared" ref="BK30" si="260">(BJ8-BJ19)/BJ19</f>
        <v>0.72950819672131151</v>
      </c>
      <c r="BL30" s="8">
        <f t="shared" ref="BL30" si="261">BL8-BL19</f>
        <v>214</v>
      </c>
      <c r="BM30" s="4">
        <f t="shared" ref="BM30" si="262">(BL8-BL19)/BL19</f>
        <v>0.27435897435897438</v>
      </c>
      <c r="BN30" s="9">
        <f t="shared" ref="BN30" si="263">BN8-BN19</f>
        <v>-1025</v>
      </c>
      <c r="BO30" s="4">
        <f t="shared" ref="BO30" si="264">(BN8-BN19)/BN19</f>
        <v>-0.20418326693227093</v>
      </c>
      <c r="BP30" s="9">
        <f t="shared" ref="BP30" si="265">BP8-BP19</f>
        <v>505</v>
      </c>
      <c r="BQ30" s="4">
        <f t="shared" ref="BQ30" si="266">(BP8-BP19)/BP19</f>
        <v>0.80031695721077656</v>
      </c>
      <c r="BR30" s="9">
        <f t="shared" ref="BR30" si="267">BR8-BR19</f>
        <v>436</v>
      </c>
      <c r="BS30" s="12">
        <f t="shared" ref="BS30" si="268">(BR8-BR19)/BR19</f>
        <v>4.2745098039215685</v>
      </c>
    </row>
    <row r="31" spans="1:71" x14ac:dyDescent="0.25">
      <c r="A31" s="11" t="s">
        <v>5</v>
      </c>
      <c r="B31" s="8">
        <f t="shared" si="60"/>
        <v>222</v>
      </c>
      <c r="C31" s="9">
        <f t="shared" si="60"/>
        <v>-196</v>
      </c>
      <c r="D31" s="4">
        <f t="shared" si="61"/>
        <v>-0.5340599455040872</v>
      </c>
      <c r="E31" s="9">
        <f t="shared" ref="E31" si="269">E9-E20</f>
        <v>233</v>
      </c>
      <c r="F31" s="4">
        <f t="shared" si="61"/>
        <v>0.28140096618357485</v>
      </c>
      <c r="G31" s="9">
        <f t="shared" ref="G31" si="270">G9-G20</f>
        <v>2</v>
      </c>
      <c r="H31" s="4">
        <f t="shared" ref="H31" si="271">(G9-G20)/G20</f>
        <v>1.0101010101010102E-2</v>
      </c>
      <c r="I31" s="9">
        <f t="shared" ref="I31" si="272">I9-I20</f>
        <v>66</v>
      </c>
      <c r="J31" s="4">
        <f t="shared" ref="J31" si="273">(I9-I20)/I20</f>
        <v>0.24</v>
      </c>
      <c r="K31" s="9">
        <f t="shared" ref="K31" si="274">K9-K20</f>
        <v>120</v>
      </c>
      <c r="L31" s="4">
        <f t="shared" ref="L31" si="275">(K9-K20)/K20</f>
        <v>0.25263157894736843</v>
      </c>
      <c r="M31" s="9">
        <f t="shared" ref="M31" si="276">M9-M20</f>
        <v>-211</v>
      </c>
      <c r="N31" s="4">
        <f t="shared" ref="N31" si="277">(M9-M20)/M20</f>
        <v>-0.41050583657587547</v>
      </c>
      <c r="O31" s="9">
        <f t="shared" ref="O31" si="278">O9-O20</f>
        <v>82</v>
      </c>
      <c r="P31" s="4">
        <f t="shared" ref="P31" si="279">(O9-O20)/O20</f>
        <v>0.27424749163879597</v>
      </c>
      <c r="Q31" s="9">
        <f t="shared" ref="Q31" si="280">Q9-Q20</f>
        <v>207</v>
      </c>
      <c r="R31" s="4">
        <f t="shared" ref="R31" si="281">(Q9-Q20)/Q20</f>
        <v>1.4275862068965517</v>
      </c>
      <c r="S31" s="9">
        <f t="shared" ref="S31" si="282">S9-S20</f>
        <v>-81</v>
      </c>
      <c r="T31" s="4">
        <f t="shared" ref="T31" si="283">(S9-S20)/S20</f>
        <v>-0.46820809248554912</v>
      </c>
      <c r="U31" s="8">
        <f t="shared" ref="U31" si="284">U9-U20</f>
        <v>-135</v>
      </c>
      <c r="V31" s="4">
        <f t="shared" ref="V31" si="285">(U9-U20)/U20</f>
        <v>-0.13366336633663367</v>
      </c>
      <c r="W31" s="8">
        <f t="shared" ref="W31" si="286">W9-W20</f>
        <v>-81</v>
      </c>
      <c r="X31" s="4">
        <f t="shared" ref="X31" si="287">(W9-W20)/W20</f>
        <v>-3.8498098859315592E-2</v>
      </c>
      <c r="Y31" s="8">
        <f t="shared" ref="Y31" si="288">Y9-Y20</f>
        <v>293</v>
      </c>
      <c r="Z31" s="4">
        <f t="shared" ref="Z31" si="289">(Y9-Y20)/Y20</f>
        <v>19.533333333333335</v>
      </c>
      <c r="AA31" s="8">
        <f t="shared" ref="AA31" si="290">AA9-AA20</f>
        <v>-52</v>
      </c>
      <c r="AB31" s="4">
        <f t="shared" si="83"/>
        <v>-0.10505050505050505</v>
      </c>
      <c r="AC31" s="9">
        <f t="shared" si="84"/>
        <v>-172</v>
      </c>
      <c r="AD31" s="9">
        <f t="shared" si="85"/>
        <v>-52</v>
      </c>
      <c r="AE31" s="4">
        <f t="shared" si="86"/>
        <v>-4.2414355628058731E-2</v>
      </c>
      <c r="AF31" s="9">
        <f t="shared" si="87"/>
        <v>-16</v>
      </c>
      <c r="AG31" s="4">
        <f t="shared" si="88"/>
        <v>-1.7917133258678612E-2</v>
      </c>
      <c r="AH31" s="9">
        <f t="shared" si="89"/>
        <v>-36</v>
      </c>
      <c r="AI31" s="4">
        <f t="shared" si="90"/>
        <v>-0.10810810810810811</v>
      </c>
      <c r="AJ31" s="9">
        <f t="shared" si="91"/>
        <v>-14058.699999999997</v>
      </c>
      <c r="AK31" s="4">
        <f t="shared" si="90"/>
        <v>-0.16185713117972059</v>
      </c>
      <c r="AL31" s="9">
        <f t="shared" si="92"/>
        <v>-111</v>
      </c>
      <c r="AM31" s="4">
        <f t="shared" ref="AM31" si="291">(AL9-AL20)/AL20</f>
        <v>-0.55500000000000005</v>
      </c>
      <c r="AN31" s="9">
        <f t="shared" si="94"/>
        <v>59</v>
      </c>
      <c r="AO31" s="4">
        <f t="shared" ref="AO31:AQ31" si="292">(AN9-AN20)/AN20</f>
        <v>5.7504873294346975E-2</v>
      </c>
      <c r="AP31" s="9">
        <f t="shared" si="94"/>
        <v>-1906</v>
      </c>
      <c r="AQ31" s="4">
        <f t="shared" si="292"/>
        <v>-4.5742536238840358E-2</v>
      </c>
      <c r="AR31" s="9">
        <f t="shared" ref="AR31" si="293">AR9-AR20</f>
        <v>2291</v>
      </c>
      <c r="AS31" s="4">
        <f t="shared" ref="AS31" si="294">(AR9-AR20)/AR20</f>
        <v>5.0973411947936365E-2</v>
      </c>
      <c r="AT31" s="9">
        <f t="shared" ref="AT31:AX31" si="295">AT9-AT20</f>
        <v>594</v>
      </c>
      <c r="AU31" s="4">
        <f t="shared" ref="AU31:AY31" si="296">(AT9-AT20)/AT20</f>
        <v>3.4444766599014208E-2</v>
      </c>
      <c r="AV31" s="9">
        <f t="shared" ref="AV31" si="297">AV9-AV20</f>
        <v>-269</v>
      </c>
      <c r="AW31" s="4">
        <f t="shared" ref="AW31" si="298">(AV9-AV20)/AV20</f>
        <v>-0.29302832244008714</v>
      </c>
      <c r="AX31" s="9">
        <f t="shared" si="295"/>
        <v>152</v>
      </c>
      <c r="AY31" s="4">
        <f t="shared" si="296"/>
        <v>0.6785714285714286</v>
      </c>
      <c r="AZ31" s="8">
        <f t="shared" ref="AZ31" si="299">AZ9-AZ20</f>
        <v>196</v>
      </c>
      <c r="BA31" s="4">
        <f t="shared" ref="BA31" si="300">(AZ9-AZ20)/AZ20</f>
        <v>0.21235102925243771</v>
      </c>
      <c r="BB31" s="9">
        <f t="shared" ref="BB31" si="301">BB9-BB20</f>
        <v>-12</v>
      </c>
      <c r="BC31" s="4">
        <f t="shared" ref="BC31" si="302">(BB9-BB20)/BB20</f>
        <v>-0.70588235294117652</v>
      </c>
      <c r="BD31" s="9">
        <f t="shared" ref="BD31" si="303">BD9-BD20</f>
        <v>-9</v>
      </c>
      <c r="BE31" s="4">
        <f t="shared" ref="BE31" si="304">(BD9-BD20)/BD20</f>
        <v>-8.1818181818181818E-2</v>
      </c>
      <c r="BF31" s="9">
        <f t="shared" ref="BF31" si="305">BF9-BF20</f>
        <v>179</v>
      </c>
      <c r="BG31" s="4">
        <f t="shared" ref="BG31" si="306">(BF9-BF20)/BF20</f>
        <v>0.59866220735785958</v>
      </c>
      <c r="BH31" s="9">
        <f t="shared" ref="BH31" si="307">BH9-BH20</f>
        <v>-3</v>
      </c>
      <c r="BI31" s="4">
        <f t="shared" ref="BI31" si="308">(BH9-BH20)/BH20</f>
        <v>-7.2115384615384619E-3</v>
      </c>
      <c r="BJ31" s="9">
        <f t="shared" ref="BJ31" si="309">BJ9-BJ20</f>
        <v>41</v>
      </c>
      <c r="BK31" s="4">
        <f t="shared" ref="BK31" si="310">(BJ9-BJ20)/BJ20</f>
        <v>0.50617283950617287</v>
      </c>
      <c r="BL31" s="8">
        <f t="shared" ref="BL31" si="311">BL9-BL20</f>
        <v>-35</v>
      </c>
      <c r="BM31" s="4">
        <f t="shared" ref="BM31" si="312">(BL9-BL20)/BL20</f>
        <v>-7.3529411764705885E-2</v>
      </c>
      <c r="BN31" s="9">
        <f t="shared" ref="BN31" si="313">BN9-BN20</f>
        <v>226</v>
      </c>
      <c r="BO31" s="4">
        <f t="shared" ref="BO31" si="314">(BN9-BN20)/BN20</f>
        <v>8.9575901704320254E-2</v>
      </c>
      <c r="BP31" s="9">
        <f t="shared" ref="BP31" si="315">BP9-BP20</f>
        <v>-51</v>
      </c>
      <c r="BQ31" s="4">
        <f t="shared" ref="BQ31" si="316">(BP9-BP20)/BP20</f>
        <v>-0.14782608695652175</v>
      </c>
      <c r="BR31" s="9">
        <f t="shared" ref="BR31" si="317">BR9-BR20</f>
        <v>236</v>
      </c>
      <c r="BS31" s="12">
        <f t="shared" ref="BS31" si="318">(BR9-BR20)/BR20</f>
        <v>15.733333333333333</v>
      </c>
    </row>
    <row r="32" spans="1:71" x14ac:dyDescent="0.25">
      <c r="A32" s="11" t="s">
        <v>6</v>
      </c>
      <c r="B32" s="8">
        <f t="shared" si="60"/>
        <v>-1150</v>
      </c>
      <c r="C32" s="9">
        <f t="shared" si="60"/>
        <v>52</v>
      </c>
      <c r="D32" s="4">
        <f t="shared" si="61"/>
        <v>0.125</v>
      </c>
      <c r="E32" s="9">
        <f t="shared" ref="E32" si="319">E10-E21</f>
        <v>127</v>
      </c>
      <c r="F32" s="4">
        <f t="shared" si="61"/>
        <v>0.11913696060037524</v>
      </c>
      <c r="G32" s="9">
        <f t="shared" ref="G32" si="320">G10-G21</f>
        <v>46</v>
      </c>
      <c r="H32" s="4">
        <f t="shared" ref="H32" si="321">(G10-G21)/G21</f>
        <v>9.5041322314049589E-2</v>
      </c>
      <c r="I32" s="9">
        <f t="shared" ref="I32" si="322">I10-I21</f>
        <v>8</v>
      </c>
      <c r="J32" s="4">
        <f t="shared" ref="J32" si="323">(I10-I21)/I21</f>
        <v>1.6064257028112448E-2</v>
      </c>
      <c r="K32" s="9">
        <f t="shared" ref="K32" si="324">K10-K21</f>
        <v>-183</v>
      </c>
      <c r="L32" s="4">
        <f t="shared" ref="L32" si="325">(K10-K21)/K21</f>
        <v>-0.31881533101045295</v>
      </c>
      <c r="M32" s="9">
        <f t="shared" ref="M32" si="326">M10-M21</f>
        <v>95</v>
      </c>
      <c r="N32" s="4">
        <f t="shared" ref="N32" si="327">(M10-M21)/M21</f>
        <v>0.13475177304964539</v>
      </c>
      <c r="O32" s="9">
        <f t="shared" ref="O32" si="328">O10-O21</f>
        <v>66</v>
      </c>
      <c r="P32" s="4">
        <f t="shared" ref="P32" si="329">(O10-O21)/O21</f>
        <v>0.14699331848552338</v>
      </c>
      <c r="Q32" s="9">
        <f t="shared" ref="Q32" si="330">Q10-Q21</f>
        <v>121</v>
      </c>
      <c r="R32" s="4">
        <f t="shared" ref="R32" si="331">(Q10-Q21)/Q21</f>
        <v>0.27500000000000002</v>
      </c>
      <c r="S32" s="9">
        <f t="shared" ref="S32" si="332">S10-S21</f>
        <v>-1482</v>
      </c>
      <c r="T32" s="4">
        <f t="shared" ref="T32" si="333">(S10-S21)/S21</f>
        <v>-0.80064829821717987</v>
      </c>
      <c r="U32" s="8">
        <f t="shared" ref="U32" si="334">U10-U21</f>
        <v>-1999</v>
      </c>
      <c r="V32" s="4">
        <f t="shared" ref="V32" si="335">(U10-U21)/U21</f>
        <v>-0.74756918474195966</v>
      </c>
      <c r="W32" s="8">
        <f t="shared" ref="W32" si="336">W10-W21</f>
        <v>-1128</v>
      </c>
      <c r="X32" s="4">
        <f t="shared" ref="X32" si="337">(W10-W21)/W21</f>
        <v>-0.38736263736263737</v>
      </c>
      <c r="Y32" s="8">
        <f t="shared" ref="Y32" si="338">Y10-Y21</f>
        <v>1189</v>
      </c>
      <c r="Z32" s="4">
        <f t="shared" ref="Z32" si="339">(Y10-Y21)/Y21</f>
        <v>2.0642361111111112</v>
      </c>
      <c r="AA32" s="8">
        <f t="shared" ref="AA32" si="340">AA10-AA21</f>
        <v>-36</v>
      </c>
      <c r="AB32" s="4">
        <f t="shared" si="83"/>
        <v>-9.4240837696335081E-2</v>
      </c>
      <c r="AC32" s="9">
        <f t="shared" si="84"/>
        <v>284</v>
      </c>
      <c r="AD32" s="9">
        <f t="shared" si="85"/>
        <v>175</v>
      </c>
      <c r="AE32" s="4">
        <f t="shared" si="86"/>
        <v>0.10103926096997691</v>
      </c>
      <c r="AF32" s="9">
        <f t="shared" si="87"/>
        <v>130</v>
      </c>
      <c r="AG32" s="4">
        <f t="shared" si="88"/>
        <v>0.13039117352056168</v>
      </c>
      <c r="AH32" s="9">
        <f t="shared" si="89"/>
        <v>45</v>
      </c>
      <c r="AI32" s="4">
        <f t="shared" si="90"/>
        <v>6.1224489795918366E-2</v>
      </c>
      <c r="AJ32" s="9">
        <f t="shared" si="91"/>
        <v>-17750.600000000006</v>
      </c>
      <c r="AK32" s="4">
        <f t="shared" si="90"/>
        <v>-0.16458508343949876</v>
      </c>
      <c r="AL32" s="9">
        <f t="shared" si="92"/>
        <v>-69</v>
      </c>
      <c r="AM32" s="4">
        <f t="shared" ref="AM32" si="341">(AL10-AL21)/AL21</f>
        <v>-0.23389830508474577</v>
      </c>
      <c r="AN32" s="9">
        <f t="shared" si="94"/>
        <v>244</v>
      </c>
      <c r="AO32" s="4">
        <f t="shared" ref="AO32:AQ32" si="342">(AN10-AN21)/AN21</f>
        <v>0.16979819067501739</v>
      </c>
      <c r="AP32" s="9">
        <f t="shared" si="94"/>
        <v>-6115</v>
      </c>
      <c r="AQ32" s="4">
        <f t="shared" si="342"/>
        <v>-0.14515631305338619</v>
      </c>
      <c r="AR32" s="9">
        <f t="shared" ref="AR32" si="343">AR10-AR21</f>
        <v>-4377</v>
      </c>
      <c r="AS32" s="4">
        <f t="shared" ref="AS32" si="344">(AR10-AR21)/AR21</f>
        <v>-8.8664262852975725E-2</v>
      </c>
      <c r="AT32" s="9">
        <f t="shared" ref="AT32:AX32" si="345">AT10-AT21</f>
        <v>208</v>
      </c>
      <c r="AU32" s="4">
        <f t="shared" ref="AU32:AY32" si="346">(AT10-AT21)/AT21</f>
        <v>1.0932982917214193E-2</v>
      </c>
      <c r="AV32" s="9">
        <f t="shared" ref="AV32" si="347">AV10-AV21</f>
        <v>-1257</v>
      </c>
      <c r="AW32" s="4">
        <f t="shared" ref="AW32" si="348">(AV10-AV21)/AV21</f>
        <v>-0.61227471992206528</v>
      </c>
      <c r="AX32" s="9">
        <f t="shared" si="345"/>
        <v>-23</v>
      </c>
      <c r="AY32" s="4">
        <f t="shared" si="346"/>
        <v>-8.7452471482889732E-2</v>
      </c>
      <c r="AZ32" s="8">
        <f t="shared" ref="AZ32" si="349">AZ10-AZ21</f>
        <v>-199</v>
      </c>
      <c r="BA32" s="4">
        <f t="shared" ref="BA32" si="350">(AZ10-AZ21)/AZ21</f>
        <v>-0.14023960535588442</v>
      </c>
      <c r="BB32" s="9">
        <f t="shared" ref="BB32" si="351">BB10-BB21</f>
        <v>-23</v>
      </c>
      <c r="BC32" s="4">
        <f t="shared" ref="BC32" si="352">(BB10-BB21)/BB21</f>
        <v>-0.28749999999999998</v>
      </c>
      <c r="BD32" s="9">
        <f t="shared" ref="BD32" si="353">BD10-BD21</f>
        <v>-61</v>
      </c>
      <c r="BE32" s="4">
        <f t="shared" ref="BE32" si="354">(BD10-BD21)/BD21</f>
        <v>-1</v>
      </c>
      <c r="BF32" s="9">
        <f t="shared" ref="BF32" si="355">BF10-BF21</f>
        <v>247</v>
      </c>
      <c r="BG32" s="4">
        <f t="shared" ref="BG32" si="356">(BF10-BF21)/BF21</f>
        <v>0.5030549898167006</v>
      </c>
      <c r="BH32" s="9">
        <f t="shared" ref="BH32" si="357">BH10-BH21</f>
        <v>-75</v>
      </c>
      <c r="BI32" s="4">
        <f t="shared" ref="BI32" si="358">(BH10-BH21)/BH21</f>
        <v>-0.18518518518518517</v>
      </c>
      <c r="BJ32" s="9">
        <f t="shared" ref="BJ32" si="359">BJ10-BJ21</f>
        <v>-287</v>
      </c>
      <c r="BK32" s="4">
        <f t="shared" ref="BK32" si="360">(BJ10-BJ21)/BJ21</f>
        <v>-0.75130890052356025</v>
      </c>
      <c r="BL32" s="8">
        <f t="shared" ref="BL32" si="361">BL10-BL21</f>
        <v>228</v>
      </c>
      <c r="BM32" s="4">
        <f t="shared" ref="BM32" si="362">(BL10-BL21)/BL21</f>
        <v>0.32711621233859395</v>
      </c>
      <c r="BN32" s="9">
        <f t="shared" ref="BN32" si="363">BN10-BN21</f>
        <v>-2297</v>
      </c>
      <c r="BO32" s="4">
        <f t="shared" ref="BO32" si="364">(BN10-BN21)/BN21</f>
        <v>-0.43735719725818734</v>
      </c>
      <c r="BP32" s="9">
        <f t="shared" ref="BP32" si="365">BP10-BP21</f>
        <v>11</v>
      </c>
      <c r="BQ32" s="4">
        <f t="shared" ref="BQ32" si="366">(BP10-BP21)/BP21</f>
        <v>3.1976744186046513E-2</v>
      </c>
      <c r="BR32" s="9">
        <f t="shared" ref="BR32" si="367">BR10-BR21</f>
        <v>967</v>
      </c>
      <c r="BS32" s="12">
        <f t="shared" ref="BS32" si="368">(BR10-BR21)/BR21</f>
        <v>2.0530785562632698</v>
      </c>
    </row>
    <row r="33" spans="1:71" x14ac:dyDescent="0.25">
      <c r="A33" s="11" t="s">
        <v>7</v>
      </c>
      <c r="B33" s="8">
        <f t="shared" si="60"/>
        <v>1139</v>
      </c>
      <c r="C33" s="9">
        <f t="shared" si="60"/>
        <v>252</v>
      </c>
      <c r="D33" s="4">
        <f t="shared" si="61"/>
        <v>0.57013574660633481</v>
      </c>
      <c r="E33" s="9">
        <f t="shared" ref="E33" si="369">E11-E22</f>
        <v>358</v>
      </c>
      <c r="F33" s="4">
        <f t="shared" si="61"/>
        <v>0.37060041407867494</v>
      </c>
      <c r="G33" s="9">
        <f t="shared" ref="G33" si="370">G11-G22</f>
        <v>361</v>
      </c>
      <c r="H33" s="4">
        <f t="shared" ref="H33" si="371">(G11-G22)/G22</f>
        <v>1.6334841628959276</v>
      </c>
      <c r="I33" s="9">
        <f t="shared" ref="I33" si="372">I11-I22</f>
        <v>-51</v>
      </c>
      <c r="J33" s="4">
        <f t="shared" ref="J33" si="373">(I11-I22)/I22</f>
        <v>-8.6148648648648643E-2</v>
      </c>
      <c r="K33" s="9">
        <f t="shared" ref="K33" si="374">K11-K22</f>
        <v>48</v>
      </c>
      <c r="L33" s="4">
        <f t="shared" ref="L33" si="375">(K11-K22)/K22</f>
        <v>8.3916083916083919E-2</v>
      </c>
      <c r="M33" s="9">
        <f t="shared" ref="M33" si="376">M11-M22</f>
        <v>-61</v>
      </c>
      <c r="N33" s="4">
        <f t="shared" ref="N33" si="377">(M11-M22)/M22</f>
        <v>-7.1764705882352939E-2</v>
      </c>
      <c r="O33" s="9">
        <f t="shared" ref="O33" si="378">O11-O22</f>
        <v>-12</v>
      </c>
      <c r="P33" s="4">
        <f t="shared" ref="P33" si="379">(O11-O22)/O22</f>
        <v>-1.9448946515397084E-2</v>
      </c>
      <c r="Q33" s="9">
        <f t="shared" ref="Q33" si="380">Q11-Q22</f>
        <v>204</v>
      </c>
      <c r="R33" s="4">
        <f t="shared" ref="R33" si="381">(Q11-Q22)/Q22</f>
        <v>0.55434782608695654</v>
      </c>
      <c r="S33" s="9">
        <f t="shared" ref="S33" si="382">S11-S22</f>
        <v>40</v>
      </c>
      <c r="T33" s="4">
        <f t="shared" ref="T33" si="383">(S11-S22)/S22</f>
        <v>0.42553191489361702</v>
      </c>
      <c r="U33" s="8">
        <f t="shared" ref="U33" si="384">U11-U22</f>
        <v>426</v>
      </c>
      <c r="V33" s="4">
        <f t="shared" ref="V33" si="385">(U11-U22)/U22</f>
        <v>0.17352342158859471</v>
      </c>
      <c r="W33" s="8">
        <f t="shared" ref="W33" si="386">W11-W22</f>
        <v>193</v>
      </c>
      <c r="X33" s="4">
        <f t="shared" ref="X33" si="387">(W11-W22)/W22</f>
        <v>9.9793174767321607E-2</v>
      </c>
      <c r="Y33" s="8">
        <f t="shared" ref="Y33" si="388">Y11-Y22</f>
        <v>114</v>
      </c>
      <c r="Z33" s="4">
        <f t="shared" ref="Z33" si="389">(Y11-Y22)/Y22</f>
        <v>0.52777777777777779</v>
      </c>
      <c r="AA33" s="8">
        <f t="shared" ref="AA33" si="390">AA11-AA22</f>
        <v>-167</v>
      </c>
      <c r="AB33" s="4">
        <f t="shared" si="83"/>
        <v>-0.37782805429864252</v>
      </c>
      <c r="AC33" s="9">
        <f t="shared" si="84"/>
        <v>181</v>
      </c>
      <c r="AD33" s="9">
        <f t="shared" si="85"/>
        <v>151</v>
      </c>
      <c r="AE33" s="4">
        <f t="shared" si="86"/>
        <v>7.9016221873364725E-2</v>
      </c>
      <c r="AF33" s="9">
        <f t="shared" si="87"/>
        <v>171</v>
      </c>
      <c r="AG33" s="4">
        <f t="shared" si="88"/>
        <v>0.12059238363892807</v>
      </c>
      <c r="AH33" s="9">
        <f t="shared" si="89"/>
        <v>-20</v>
      </c>
      <c r="AI33" s="4">
        <f t="shared" si="90"/>
        <v>-4.0567951318458417E-2</v>
      </c>
      <c r="AJ33" s="9">
        <f t="shared" si="91"/>
        <v>-17161.300000000003</v>
      </c>
      <c r="AK33" s="4">
        <f t="shared" si="90"/>
        <v>-0.15019346007790915</v>
      </c>
      <c r="AL33" s="9">
        <f t="shared" si="92"/>
        <v>-83</v>
      </c>
      <c r="AM33" s="4">
        <f t="shared" ref="AM33" si="391">(AL11-AL22)/AL22</f>
        <v>-0.29432624113475175</v>
      </c>
      <c r="AN33" s="9">
        <f t="shared" si="94"/>
        <v>234</v>
      </c>
      <c r="AO33" s="4">
        <f t="shared" ref="AO33:AQ33" si="392">(AN11-AN22)/AN22</f>
        <v>0.143646408839779</v>
      </c>
      <c r="AP33" s="9">
        <f t="shared" si="94"/>
        <v>11056</v>
      </c>
      <c r="AQ33" s="4">
        <f t="shared" si="392"/>
        <v>0.30937989702261026</v>
      </c>
      <c r="AR33" s="9">
        <f t="shared" ref="AR33" si="393">AR11-AR22</f>
        <v>3045</v>
      </c>
      <c r="AS33" s="4">
        <f t="shared" ref="AS33" si="394">(AR11-AR22)/AR22</f>
        <v>5.8675042392477263E-2</v>
      </c>
      <c r="AT33" s="9">
        <f t="shared" ref="AT33:AX33" si="395">AT11-AT22</f>
        <v>-2020</v>
      </c>
      <c r="AU33" s="4">
        <f t="shared" ref="AU33:AY33" si="396">(AT11-AT22)/AT22</f>
        <v>-9.3509860198129804E-2</v>
      </c>
      <c r="AV33" s="9">
        <f t="shared" ref="AV33" si="397">AV11-AV22</f>
        <v>332</v>
      </c>
      <c r="AW33" s="4">
        <f t="shared" ref="AW33" si="398">(AV11-AV22)/AV22</f>
        <v>0.34984193888303478</v>
      </c>
      <c r="AX33" s="9">
        <f t="shared" si="395"/>
        <v>155</v>
      </c>
      <c r="AY33" s="4">
        <f t="shared" si="396"/>
        <v>0.53819444444444442</v>
      </c>
      <c r="AZ33" s="8">
        <f t="shared" ref="AZ33" si="399">AZ11-AZ22</f>
        <v>465</v>
      </c>
      <c r="BA33" s="4">
        <f t="shared" ref="BA33" si="400">(AZ11-AZ22)/AZ22</f>
        <v>0.38461538461538464</v>
      </c>
      <c r="BB33" s="9">
        <f t="shared" ref="BB33" si="401">BB11-BB22</f>
        <v>146</v>
      </c>
      <c r="BC33" s="4">
        <f t="shared" ref="BC33" si="402">(BB11-BB22)/BB22</f>
        <v>14.6</v>
      </c>
      <c r="BD33" s="9">
        <f t="shared" ref="BD33" si="403">BD11-BD22</f>
        <v>84</v>
      </c>
      <c r="BE33" s="4">
        <f t="shared" ref="BE33" si="404">(BD11-BD22)/BD22</f>
        <v>1.2727272727272727</v>
      </c>
      <c r="BF33" s="9">
        <f t="shared" ref="BF33" si="405">BF11-BF22</f>
        <v>176</v>
      </c>
      <c r="BG33" s="4">
        <f t="shared" ref="BG33" si="406">(BF11-BF22)/BF22</f>
        <v>0.28947368421052633</v>
      </c>
      <c r="BH33" s="9">
        <f t="shared" ref="BH33" si="407">BH11-BH22</f>
        <v>45</v>
      </c>
      <c r="BI33" s="4">
        <f t="shared" ref="BI33" si="408">(BH11-BH22)/BH22</f>
        <v>0.1875</v>
      </c>
      <c r="BJ33" s="9">
        <f t="shared" ref="BJ33" si="409">BJ11-BJ22</f>
        <v>14</v>
      </c>
      <c r="BK33" s="4">
        <f t="shared" ref="BK33" si="410">(BJ11-BJ22)/BJ22</f>
        <v>4.912280701754386E-2</v>
      </c>
      <c r="BL33" s="8">
        <f t="shared" ref="BL33" si="411">BL11-BL22</f>
        <v>208</v>
      </c>
      <c r="BM33" s="4">
        <f t="shared" ref="BM33" si="412">(BL11-BL22)/BL22</f>
        <v>0.35800344234079173</v>
      </c>
      <c r="BN33" s="9">
        <f t="shared" ref="BN33" si="413">BN11-BN22</f>
        <v>778</v>
      </c>
      <c r="BO33" s="4">
        <f t="shared" ref="BO33" si="414">(BN11-BN22)/BN22</f>
        <v>0.20202544793560115</v>
      </c>
      <c r="BP33" s="9">
        <f t="shared" ref="BP33" si="415">BP11-BP22</f>
        <v>-84</v>
      </c>
      <c r="BQ33" s="4">
        <f t="shared" ref="BQ33" si="416">(BP11-BP22)/BP22</f>
        <v>-0.31343283582089554</v>
      </c>
      <c r="BR33" s="9">
        <f t="shared" ref="BR33" si="417">BR11-BR22</f>
        <v>184</v>
      </c>
      <c r="BS33" s="12">
        <f t="shared" ref="BS33" si="418">(BR11-BR22)/BR22</f>
        <v>1.393939393939394</v>
      </c>
    </row>
    <row r="34" spans="1:71" ht="15.75" thickBot="1" x14ac:dyDescent="0.3">
      <c r="A34" s="13" t="s">
        <v>8</v>
      </c>
      <c r="B34" s="14">
        <f t="shared" si="60"/>
        <v>14657</v>
      </c>
      <c r="C34" s="15">
        <f t="shared" si="60"/>
        <v>-772</v>
      </c>
      <c r="D34" s="16">
        <f t="shared" si="61"/>
        <v>-3.9112372074171647E-2</v>
      </c>
      <c r="E34" s="15">
        <f t="shared" ref="E34" si="419">E12-E23</f>
        <v>-976</v>
      </c>
      <c r="F34" s="16">
        <f t="shared" si="61"/>
        <v>-1.7679878269690603E-2</v>
      </c>
      <c r="G34" s="15">
        <f t="shared" ref="G34" si="420">G12-G23</f>
        <v>2291</v>
      </c>
      <c r="H34" s="16">
        <f t="shared" ref="H34" si="421">(G12-G23)/G23</f>
        <v>0.1289396668167492</v>
      </c>
      <c r="I34" s="15">
        <f t="shared" ref="I34" si="422">I12-I23</f>
        <v>4283</v>
      </c>
      <c r="J34" s="16">
        <f t="shared" ref="J34" si="423">(I12-I23)/I23</f>
        <v>0.12001232907419861</v>
      </c>
      <c r="K34" s="15">
        <f t="shared" ref="K34" si="424">K12-K23</f>
        <v>452</v>
      </c>
      <c r="L34" s="16">
        <f t="shared" ref="L34" si="425">(K12-K23)/K23</f>
        <v>1.3934274616190886E-2</v>
      </c>
      <c r="M34" s="15">
        <f t="shared" ref="M34" si="426">M12-M23</f>
        <v>-3469</v>
      </c>
      <c r="N34" s="16">
        <f t="shared" ref="N34" si="427">(M12-M23)/M23</f>
        <v>-9.9085975435589835E-2</v>
      </c>
      <c r="O34" s="15">
        <f t="shared" ref="O34" si="428">O12-O23</f>
        <v>5044</v>
      </c>
      <c r="P34" s="16">
        <f t="shared" ref="P34" si="429">(O12-O23)/O23</f>
        <v>0.18244294136796035</v>
      </c>
      <c r="Q34" s="15">
        <f t="shared" ref="Q34" si="430">Q12-Q23</f>
        <v>8049</v>
      </c>
      <c r="R34" s="16">
        <f t="shared" ref="R34" si="431">(Q12-Q23)/Q23</f>
        <v>0.55640812940688511</v>
      </c>
      <c r="S34" s="15">
        <f t="shared" ref="S34" si="432">S12-S23</f>
        <v>-245</v>
      </c>
      <c r="T34" s="16">
        <f t="shared" ref="T34" si="433">(S12-S23)/S23</f>
        <v>-1.5543712726811319E-2</v>
      </c>
      <c r="U34" s="14">
        <f t="shared" ref="U34" si="434">U12-U23</f>
        <v>1980</v>
      </c>
      <c r="V34" s="16">
        <f t="shared" ref="V34" si="435">(U12-U23)/U23</f>
        <v>1.0359820639064895E-2</v>
      </c>
      <c r="W34" s="14">
        <f t="shared" ref="W34" si="436">W12-W23</f>
        <v>1458</v>
      </c>
      <c r="X34" s="16">
        <f t="shared" ref="X34" si="437">(W12-W23)/W23</f>
        <v>3.7488429497068806E-2</v>
      </c>
      <c r="Y34" s="14">
        <f t="shared" ref="Y34" si="438">Y12-Y23</f>
        <v>6365</v>
      </c>
      <c r="Z34" s="16">
        <f t="shared" ref="Z34" si="439">(Y12-Y23)/Y23</f>
        <v>0.90181354491357324</v>
      </c>
      <c r="AA34" s="14">
        <f t="shared" ref="AA34" si="440">AA12-AA23</f>
        <v>5467</v>
      </c>
      <c r="AB34" s="16">
        <f t="shared" si="83"/>
        <v>0.28776713338246129</v>
      </c>
      <c r="AC34" s="15">
        <f t="shared" si="84"/>
        <v>3441</v>
      </c>
      <c r="AD34" s="15">
        <f t="shared" si="85"/>
        <v>6830</v>
      </c>
      <c r="AE34" s="16">
        <f t="shared" si="86"/>
        <v>6.7372283654083279E-2</v>
      </c>
      <c r="AF34" s="15">
        <f t="shared" si="87"/>
        <v>2331</v>
      </c>
      <c r="AG34" s="16">
        <f t="shared" si="88"/>
        <v>3.56427468309913E-2</v>
      </c>
      <c r="AH34" s="15">
        <f t="shared" si="89"/>
        <v>4499</v>
      </c>
      <c r="AI34" s="16">
        <f t="shared" si="90"/>
        <v>0.12504864083606648</v>
      </c>
      <c r="AJ34" s="15">
        <f t="shared" si="91"/>
        <v>-5105.6000000000058</v>
      </c>
      <c r="AK34" s="16">
        <f t="shared" si="90"/>
        <v>-4.0294983015746785E-2</v>
      </c>
      <c r="AL34" s="15">
        <f t="shared" si="92"/>
        <v>-110</v>
      </c>
      <c r="AM34" s="16">
        <f t="shared" ref="AM34" si="441">(AL12-AL23)/AL23</f>
        <v>-1.5080888401425829E-2</v>
      </c>
      <c r="AN34" s="15">
        <f t="shared" si="94"/>
        <v>6940</v>
      </c>
      <c r="AO34" s="16">
        <f t="shared" ref="AO34:AQ34" si="442">(AN12-AN23)/AN23</f>
        <v>7.3764654613479586E-2</v>
      </c>
      <c r="AP34" s="15">
        <f t="shared" si="94"/>
        <v>-747</v>
      </c>
      <c r="AQ34" s="16">
        <f t="shared" si="442"/>
        <v>-1.431007068830099E-2</v>
      </c>
      <c r="AR34" s="15">
        <f t="shared" ref="AR34" si="443">AR12-AR23</f>
        <v>-479</v>
      </c>
      <c r="AS34" s="16">
        <f t="shared" ref="AS34" si="444">(AR12-AR23)/AR23</f>
        <v>-7.1220411561793741E-3</v>
      </c>
      <c r="AT34" s="15">
        <f t="shared" ref="AT34:AX34" si="445">AT12-AT23</f>
        <v>38</v>
      </c>
      <c r="AU34" s="16">
        <f t="shared" ref="AU34:AY34" si="446">(AT12-AT23)/AT23</f>
        <v>1.3790600616947922E-3</v>
      </c>
      <c r="AV34" s="15">
        <f t="shared" ref="AV34" si="447">AV12-AV23</f>
        <v>-2781</v>
      </c>
      <c r="AW34" s="16">
        <f t="shared" ref="AW34" si="448">(AV12-AV23)/AV23</f>
        <v>-6.3954557998344222E-2</v>
      </c>
      <c r="AX34" s="15">
        <f t="shared" si="445"/>
        <v>4716</v>
      </c>
      <c r="AY34" s="16">
        <f t="shared" si="446"/>
        <v>0.48344438749359303</v>
      </c>
      <c r="AZ34" s="14">
        <f t="shared" ref="AZ34" si="449">AZ12-AZ23</f>
        <v>-2962</v>
      </c>
      <c r="BA34" s="16">
        <f t="shared" ref="BA34" si="450">(AZ12-AZ23)/AZ23</f>
        <v>-4.1979052991113819E-2</v>
      </c>
      <c r="BB34" s="15">
        <f t="shared" ref="BB34" si="451">BB12-BB23</f>
        <v>437</v>
      </c>
      <c r="BC34" s="16">
        <f t="shared" ref="BC34" si="452">(BB12-BB23)/BB23</f>
        <v>0.10129809921186833</v>
      </c>
      <c r="BD34" s="15">
        <f t="shared" ref="BD34" si="453">BD12-BD23</f>
        <v>-749</v>
      </c>
      <c r="BE34" s="16">
        <f t="shared" ref="BE34" si="454">(BD12-BD23)/BD23</f>
        <v>-0.19877919320594481</v>
      </c>
      <c r="BF34" s="15">
        <f t="shared" ref="BF34" si="455">BF12-BF23</f>
        <v>-177</v>
      </c>
      <c r="BG34" s="16">
        <f t="shared" ref="BG34" si="456">(BF12-BF23)/BF23</f>
        <v>-6.0159064645503363E-3</v>
      </c>
      <c r="BH34" s="15">
        <f t="shared" ref="BH34" si="457">BH12-BH23</f>
        <v>-1375</v>
      </c>
      <c r="BI34" s="16">
        <f t="shared" ref="BI34" si="458">(BH12-BH23)/BH23</f>
        <v>-8.6893326592517695E-2</v>
      </c>
      <c r="BJ34" s="15">
        <f t="shared" ref="BJ34" si="459">BJ12-BJ23</f>
        <v>-1098</v>
      </c>
      <c r="BK34" s="16">
        <f t="shared" ref="BK34" si="460">(BJ12-BJ23)/BJ23</f>
        <v>-6.3722360861238461E-2</v>
      </c>
      <c r="BL34" s="14">
        <f t="shared" ref="BL34" si="461">BL12-BL23</f>
        <v>9032</v>
      </c>
      <c r="BM34" s="16">
        <f t="shared" ref="BM34" si="462">(BL12-BL23)/BL23</f>
        <v>0.32342619780849385</v>
      </c>
      <c r="BN34" s="15">
        <f t="shared" ref="BN34" si="463">BN12-BN23</f>
        <v>5816</v>
      </c>
      <c r="BO34" s="16">
        <f t="shared" ref="BO34" si="464">(BN12-BN23)/BN23</f>
        <v>2.7496607837667893E-2</v>
      </c>
      <c r="BP34" s="15">
        <f t="shared" ref="BP34" si="465">BP12-BP23</f>
        <v>3178</v>
      </c>
      <c r="BQ34" s="16">
        <f t="shared" ref="BQ34" si="466">(BP12-BP23)/BP23</f>
        <v>0.2499606732735567</v>
      </c>
      <c r="BR34" s="15">
        <f t="shared" ref="BR34" si="467">BR12-BR23</f>
        <v>6542</v>
      </c>
      <c r="BS34" s="17">
        <f t="shared" ref="BS34" si="468">(BR12-BR23)/BR23</f>
        <v>1.6830460509390275</v>
      </c>
    </row>
    <row r="35" spans="1:71" x14ac:dyDescent="0.25">
      <c r="I35" s="1"/>
      <c r="K35" s="1"/>
    </row>
    <row r="36" spans="1:71" x14ac:dyDescent="0.25">
      <c r="K36" s="1"/>
    </row>
  </sheetData>
  <mergeCells count="76">
    <mergeCell ref="B25:BS25"/>
    <mergeCell ref="B14:BS14"/>
    <mergeCell ref="B3:BS3"/>
    <mergeCell ref="A1:A2"/>
    <mergeCell ref="A13:BS13"/>
    <mergeCell ref="A24:BS24"/>
    <mergeCell ref="BR1:BR2"/>
    <mergeCell ref="BO1:BO2"/>
    <mergeCell ref="BQ1:BQ2"/>
    <mergeCell ref="BS1:BS2"/>
    <mergeCell ref="AV1:AV2"/>
    <mergeCell ref="AW1:AW2"/>
    <mergeCell ref="BK1:BK2"/>
    <mergeCell ref="BJ1:BJ2"/>
    <mergeCell ref="BL1:BL2"/>
    <mergeCell ref="BM1:BM2"/>
    <mergeCell ref="BN1:BN2"/>
    <mergeCell ref="BP1:BP2"/>
    <mergeCell ref="BE1:BE2"/>
    <mergeCell ref="BG1:BG2"/>
    <mergeCell ref="BI1:BI2"/>
    <mergeCell ref="AQ1:AQ2"/>
    <mergeCell ref="AT1:AT2"/>
    <mergeCell ref="BD1:BD2"/>
    <mergeCell ref="BF1:BF2"/>
    <mergeCell ref="BH1:BH2"/>
    <mergeCell ref="AX1:AX2"/>
    <mergeCell ref="AY1:AY2"/>
    <mergeCell ref="AZ1:AZ2"/>
    <mergeCell ref="BA1:BA2"/>
    <mergeCell ref="BB1:BB2"/>
    <mergeCell ref="BC1:BC2"/>
    <mergeCell ref="AU1:AU2"/>
    <mergeCell ref="AR1:AR2"/>
    <mergeCell ref="AS1:AS2"/>
    <mergeCell ref="AG1:AG2"/>
    <mergeCell ref="AI1:AI2"/>
    <mergeCell ref="AK1:AK2"/>
    <mergeCell ref="AM1:AM2"/>
    <mergeCell ref="AD1:AD2"/>
    <mergeCell ref="AF1:AF2"/>
    <mergeCell ref="AH1:AH2"/>
    <mergeCell ref="AJ1:AJ2"/>
    <mergeCell ref="AL1:AL2"/>
    <mergeCell ref="AO1:AO2"/>
    <mergeCell ref="AP1:AP2"/>
    <mergeCell ref="AC1:AC2"/>
    <mergeCell ref="P1:P2"/>
    <mergeCell ref="R1:R2"/>
    <mergeCell ref="T1:T2"/>
    <mergeCell ref="U1:U2"/>
    <mergeCell ref="V1:V2"/>
    <mergeCell ref="X1:X2"/>
    <mergeCell ref="Z1:Z2"/>
    <mergeCell ref="AB1:AB2"/>
    <mergeCell ref="W1:W2"/>
    <mergeCell ref="Y1:Y2"/>
    <mergeCell ref="AA1:AA2"/>
    <mergeCell ref="AN1:AN2"/>
    <mergeCell ref="AE1:AE2"/>
    <mergeCell ref="M1:M2"/>
    <mergeCell ref="O1:O2"/>
    <mergeCell ref="Q1:Q2"/>
    <mergeCell ref="S1:S2"/>
    <mergeCell ref="D1:D2"/>
    <mergeCell ref="F1:F2"/>
    <mergeCell ref="H1:H2"/>
    <mergeCell ref="J1:J2"/>
    <mergeCell ref="L1:L2"/>
    <mergeCell ref="N1:N2"/>
    <mergeCell ref="K1:K2"/>
    <mergeCell ref="B1:B2"/>
    <mergeCell ref="C1:C2"/>
    <mergeCell ref="E1:E2"/>
    <mergeCell ref="G1:G2"/>
    <mergeCell ref="I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Baisden</dc:creator>
  <cp:lastModifiedBy>Judith Chaney</cp:lastModifiedBy>
  <dcterms:created xsi:type="dcterms:W3CDTF">2024-10-25T18:09:05Z</dcterms:created>
  <dcterms:modified xsi:type="dcterms:W3CDTF">2024-11-01T18:20:28Z</dcterms:modified>
</cp:coreProperties>
</file>